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drawings/drawing3.xml" ContentType="application/vnd.openxmlformats-officedocument.drawing+xml"/>
  <Override PartName="/xl/comments1.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howInkAnnotation="0" checkCompatibility="1"/>
  <mc:AlternateContent xmlns:mc="http://schemas.openxmlformats.org/markup-compatibility/2006">
    <mc:Choice Requires="x15">
      <x15ac:absPath xmlns:x15ac="http://schemas.microsoft.com/office/spreadsheetml/2010/11/ac" url="G:\My Drive\Documents\PATCOM Medical\"/>
    </mc:Choice>
  </mc:AlternateContent>
  <xr:revisionPtr revIDLastSave="0" documentId="13_ncr:1_{699E1226-5DD6-4835-80BE-AB306478C7CA}" xr6:coauthVersionLast="46" xr6:coauthVersionMax="46" xr10:uidLastSave="{00000000-0000-0000-0000-000000000000}"/>
  <bookViews>
    <workbookView xWindow="-98" yWindow="-98" windowWidth="22695" windowHeight="14595" xr2:uid="{00000000-000D-0000-FFFF-FFFF00000000}"/>
  </bookViews>
  <sheets>
    <sheet name="Breakeven Analysis Data" sheetId="2" r:id="rId1"/>
    <sheet name="Break Even Chart" sheetId="10" r:id="rId2"/>
    <sheet name="Tables for Graphs" sheetId="9" state="hidden" r:id="rId3"/>
    <sheet name="Instructions" sheetId="7" r:id="rId4"/>
    <sheet name="Variables" sheetId="3" state="veryHidden" r:id="rId5"/>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Breakeven_point" localSheetId="3">Instructions!$F$30</definedName>
    <definedName name="Breakeven_point">'Breakeven Analysis Data'!$F$32</definedName>
    <definedName name="Company_name" localSheetId="3">Instructions!$B$2</definedName>
    <definedName name="Company_name">'Breakeven Analysis Data'!$B$3</definedName>
    <definedName name="DATA_01" localSheetId="3" hidden="1">Instructions!$B$2:$B$3</definedName>
    <definedName name="DATA_01" hidden="1">'Breakeven Analysis Data'!$B$3:$B$4</definedName>
    <definedName name="DATA_02" localSheetId="3" hidden="1">Instructions!#REF!</definedName>
    <definedName name="DATA_02" hidden="1">'Breakeven Analysis Data'!#REF!</definedName>
    <definedName name="DATA_03" localSheetId="3" hidden="1">Instructions!#REF!</definedName>
    <definedName name="DATA_03" hidden="1">'Breakeven Analysis Data'!#REF!</definedName>
    <definedName name="DATA_04" localSheetId="3" hidden="1">Instructions!#REF!</definedName>
    <definedName name="DATA_04" hidden="1">'Breakeven Analysis Data'!#REF!</definedName>
    <definedName name="DATA_05" localSheetId="3" hidden="1">Instructions!#REF!</definedName>
    <definedName name="DATA_05" hidden="1">'Breakeven Analysis Data'!#REF!</definedName>
    <definedName name="DATA_06" localSheetId="3" hidden="1">Instructions!$F$10:$F$13</definedName>
    <definedName name="DATA_06" hidden="1">'Breakeven Analysis Data'!$F$11:$F$14</definedName>
    <definedName name="DATA_07" localSheetId="3" hidden="1">Instructions!#REF!</definedName>
    <definedName name="DATA_07" hidden="1">'Breakeven Analysis Data'!#REF!</definedName>
    <definedName name="DATA_08" localSheetId="3" hidden="1">Instructions!$H$4</definedName>
    <definedName name="DATA_08" hidden="1">'Breakeven Analysis Data'!$H$5</definedName>
    <definedName name="Fixed_costs" localSheetId="3">Instructions!$F$21:$F$23</definedName>
    <definedName name="Fixed_costs">'Breakeven Analysis Data'!$F$22:$F$25</definedName>
    <definedName name="Gross_margin" localSheetId="3">Instructions!$G$18</definedName>
    <definedName name="Gross_margin">'Breakeven Analysis Data'!$G$19</definedName>
    <definedName name="IntroPrintArea" hidden="1">#REF!</definedName>
    <definedName name="Look1Area">#REF!</definedName>
    <definedName name="Look2Area">#REF!</definedName>
    <definedName name="Look3Area">#REF!</definedName>
    <definedName name="Look4Area">#REF!</definedName>
    <definedName name="Look5Area">#REF!</definedName>
    <definedName name="Net_profit" localSheetId="3">Instructions!$G$26</definedName>
    <definedName name="Net_profit">'Breakeven Analysis Data'!$G$28</definedName>
    <definedName name="_xlnm.Print_Area" localSheetId="1">'Break Even Chart'!$A$1:$R$39</definedName>
    <definedName name="_xlnm.Print_Area" localSheetId="0">'Breakeven Analysis Data'!$B$1:$P$42</definedName>
    <definedName name="Sales_price_unit" localSheetId="3">Instructions!$F$5</definedName>
    <definedName name="Sales_price_unit">'Breakeven Analysis Data'!$F$6</definedName>
    <definedName name="Sales_volume_units" localSheetId="3">Instructions!$F$6</definedName>
    <definedName name="Sales_volume_units">'Breakeven Analysis Data'!$F$7</definedName>
    <definedName name="TemplatePrintArea" localSheetId="3">Instructions!$B$1:$G$5</definedName>
    <definedName name="TemplatePrintArea">'Breakeven Analysis Data'!$B$1:$G$6</definedName>
    <definedName name="Total_fixed" localSheetId="3">Instructions!$G$24</definedName>
    <definedName name="Total_fixed">'Breakeven Analysis Data'!$G$26</definedName>
    <definedName name="Total_Sales" localSheetId="3">Instructions!$G$7</definedName>
    <definedName name="Total_Sales">'Breakeven Analysis Data'!$G$8</definedName>
    <definedName name="Total_variable" localSheetId="3">Instructions!$G$15</definedName>
    <definedName name="Total_variable">'Breakeven Analysis Data'!$G$16</definedName>
    <definedName name="Unit_contrib_margin" localSheetId="3">Instructions!$F$17</definedName>
    <definedName name="Unit_contrib_margin">'Breakeven Analysis Data'!$F$18</definedName>
    <definedName name="Variable_cost_unit" localSheetId="3">Instructions!$F$14</definedName>
    <definedName name="Variable_cost_unit">'Breakeven Analysis Data'!$F$15</definedName>
    <definedName name="Variable_costs_unit" localSheetId="3">Instructions!$F$10:$F$13</definedName>
    <definedName name="Variable_costs_unit">'Breakeven Analysis Data'!$F$11:$F$14</definedName>
    <definedName name="Variable_Unit_Cost" localSheetId="3">Instructions!$F$14</definedName>
    <definedName name="Variable_Unit_Cost">'Breakeven Analysis Data'!$F$15</definedName>
  </definedNames>
  <calcPr calcId="191029"/>
</workbook>
</file>

<file path=xl/calcChain.xml><?xml version="1.0" encoding="utf-8"?>
<calcChain xmlns="http://schemas.openxmlformats.org/spreadsheetml/2006/main">
  <c r="B3" i="9" l="1"/>
  <c r="N33" i="7" l="1"/>
  <c r="M33" i="7"/>
  <c r="M37" i="7" s="1"/>
  <c r="L33" i="7"/>
  <c r="K33" i="7"/>
  <c r="J33" i="7"/>
  <c r="I33" i="7"/>
  <c r="H33" i="7"/>
  <c r="G33" i="7"/>
  <c r="F33" i="7"/>
  <c r="E33" i="7"/>
  <c r="E37" i="7" s="1"/>
  <c r="D33" i="7"/>
  <c r="N32" i="7"/>
  <c r="M32" i="7"/>
  <c r="L32" i="7"/>
  <c r="K32" i="7"/>
  <c r="J32" i="7"/>
  <c r="I32" i="7"/>
  <c r="H32" i="7"/>
  <c r="G32" i="7"/>
  <c r="F32" i="7"/>
  <c r="E32" i="7"/>
  <c r="D32" i="7"/>
  <c r="G24" i="7"/>
  <c r="N34" i="7" s="1"/>
  <c r="F14" i="7"/>
  <c r="G7" i="7"/>
  <c r="G26" i="2"/>
  <c r="D36" i="2" s="1"/>
  <c r="M34" i="2"/>
  <c r="L34" i="2"/>
  <c r="K34" i="2"/>
  <c r="J34" i="2"/>
  <c r="I34" i="2"/>
  <c r="H34" i="2"/>
  <c r="G34" i="2"/>
  <c r="F34" i="2"/>
  <c r="E34" i="2"/>
  <c r="D34" i="2"/>
  <c r="F15" i="2"/>
  <c r="N34" i="2"/>
  <c r="N35" i="2"/>
  <c r="M35" i="2"/>
  <c r="L35" i="2"/>
  <c r="K35" i="2"/>
  <c r="J35" i="2"/>
  <c r="I35" i="2"/>
  <c r="H35" i="2"/>
  <c r="G35" i="2"/>
  <c r="F35" i="2"/>
  <c r="E35" i="2"/>
  <c r="D35" i="2"/>
  <c r="G8" i="2"/>
  <c r="F37" i="7" l="1"/>
  <c r="N37" i="7"/>
  <c r="H37" i="7"/>
  <c r="I37" i="7"/>
  <c r="J37" i="7"/>
  <c r="K37" i="7"/>
  <c r="D37" i="7"/>
  <c r="L37" i="7"/>
  <c r="K35" i="7"/>
  <c r="G37" i="7"/>
  <c r="G34" i="7"/>
  <c r="D35" i="7"/>
  <c r="H35" i="7"/>
  <c r="L35" i="7"/>
  <c r="G15" i="7"/>
  <c r="G18" i="7" s="1"/>
  <c r="G26" i="7" s="1"/>
  <c r="D34" i="7"/>
  <c r="H34" i="7"/>
  <c r="H36" i="7" s="1"/>
  <c r="H38" i="7" s="1"/>
  <c r="L34" i="7"/>
  <c r="E35" i="7"/>
  <c r="I35" i="7"/>
  <c r="M35" i="7"/>
  <c r="K34" i="7"/>
  <c r="F17" i="7"/>
  <c r="F30" i="7" s="1"/>
  <c r="E34" i="7"/>
  <c r="I34" i="7"/>
  <c r="I36" i="7" s="1"/>
  <c r="I38" i="7" s="1"/>
  <c r="M34" i="7"/>
  <c r="F35" i="7"/>
  <c r="J35" i="7"/>
  <c r="N35" i="7"/>
  <c r="N36" i="7" s="1"/>
  <c r="N38" i="7" s="1"/>
  <c r="F34" i="7"/>
  <c r="J34" i="7"/>
  <c r="J36" i="7" s="1"/>
  <c r="J38" i="7" s="1"/>
  <c r="G35" i="7"/>
  <c r="K36" i="2"/>
  <c r="G36" i="2"/>
  <c r="J36" i="2"/>
  <c r="N39" i="2"/>
  <c r="F36" i="2"/>
  <c r="N36" i="2"/>
  <c r="E39" i="2"/>
  <c r="I39" i="2"/>
  <c r="M39" i="2"/>
  <c r="F39" i="2"/>
  <c r="J39" i="2"/>
  <c r="H36" i="2"/>
  <c r="L36" i="2"/>
  <c r="N37" i="2"/>
  <c r="E36" i="2"/>
  <c r="I36" i="2"/>
  <c r="M36" i="2"/>
  <c r="L39" i="2"/>
  <c r="D39" i="2"/>
  <c r="H39" i="2"/>
  <c r="G37" i="2"/>
  <c r="G16" i="2"/>
  <c r="G19" i="2" s="1"/>
  <c r="K37" i="2"/>
  <c r="G39" i="2"/>
  <c r="D37" i="2"/>
  <c r="D38" i="2" s="1"/>
  <c r="H37" i="2"/>
  <c r="L37" i="2"/>
  <c r="K39" i="2"/>
  <c r="E37" i="2"/>
  <c r="I37" i="2"/>
  <c r="M37" i="2"/>
  <c r="F18" i="2"/>
  <c r="F37" i="2"/>
  <c r="F38" i="2" s="1"/>
  <c r="J37" i="2"/>
  <c r="L36" i="7" l="1"/>
  <c r="L38" i="7" s="1"/>
  <c r="N38" i="2"/>
  <c r="N40" i="2" s="1"/>
  <c r="G36" i="7"/>
  <c r="G38" i="7" s="1"/>
  <c r="K36" i="7"/>
  <c r="K38" i="7" s="1"/>
  <c r="G38" i="2"/>
  <c r="G40" i="2" s="1"/>
  <c r="K38" i="2"/>
  <c r="K40" i="2" s="1"/>
  <c r="F32" i="2"/>
  <c r="M36" i="7"/>
  <c r="M38" i="7" s="1"/>
  <c r="D36" i="7"/>
  <c r="D38" i="7" s="1"/>
  <c r="F36" i="7"/>
  <c r="F38" i="7" s="1"/>
  <c r="J38" i="2"/>
  <c r="J40" i="2" s="1"/>
  <c r="G28" i="2"/>
  <c r="E36" i="7"/>
  <c r="E38" i="7" s="1"/>
  <c r="I38" i="2"/>
  <c r="I40" i="2" s="1"/>
  <c r="H38" i="2"/>
  <c r="H40" i="2" s="1"/>
  <c r="F40" i="2"/>
  <c r="E38" i="2"/>
  <c r="E40" i="2" s="1"/>
  <c r="M38" i="2"/>
  <c r="M40" i="2" s="1"/>
  <c r="L38" i="2"/>
  <c r="L40" i="2" s="1"/>
  <c r="D40" i="2"/>
  <c r="F3" i="9"/>
  <c r="E3" i="9"/>
  <c r="C3" i="9"/>
  <c r="B4" i="9"/>
  <c r="D3" i="9" l="1"/>
  <c r="C4" i="9"/>
  <c r="E4" i="9"/>
  <c r="F4" i="9"/>
  <c r="B5" i="9"/>
  <c r="D4" i="9" l="1"/>
  <c r="E5" i="9"/>
  <c r="B6" i="9"/>
  <c r="C5" i="9"/>
  <c r="F5" i="9"/>
  <c r="D5" i="9" l="1"/>
  <c r="F6" i="9"/>
  <c r="E6" i="9"/>
  <c r="B7" i="9"/>
  <c r="C6" i="9"/>
  <c r="D6" i="9" l="1"/>
  <c r="F7" i="9"/>
  <c r="E7" i="9"/>
  <c r="C7" i="9"/>
  <c r="B8" i="9"/>
  <c r="D7" i="9" l="1"/>
  <c r="E8" i="9"/>
  <c r="B9" i="9"/>
  <c r="C8" i="9"/>
  <c r="F8" i="9"/>
  <c r="D8" i="9" l="1"/>
  <c r="F9" i="9"/>
  <c r="E9" i="9"/>
  <c r="B10" i="9"/>
  <c r="C9" i="9"/>
  <c r="D9" i="9" l="1"/>
  <c r="F10" i="9"/>
  <c r="E10" i="9"/>
  <c r="C10" i="9"/>
  <c r="B11" i="9"/>
  <c r="D10" i="9" l="1"/>
  <c r="C11" i="9"/>
  <c r="F11" i="9"/>
  <c r="E11" i="9"/>
  <c r="B12" i="9"/>
  <c r="D11" i="9" l="1"/>
  <c r="B13" i="9"/>
  <c r="E12" i="9"/>
  <c r="C12" i="9"/>
  <c r="F12" i="9"/>
  <c r="D12" i="9" l="1"/>
  <c r="C13" i="9"/>
  <c r="F13" i="9"/>
  <c r="B14" i="9"/>
  <c r="E13" i="9"/>
  <c r="D13" i="9" l="1"/>
  <c r="E14" i="9"/>
  <c r="C14" i="9"/>
  <c r="B15" i="9"/>
  <c r="F14" i="9"/>
  <c r="D14" i="9" l="1"/>
  <c r="E15" i="9"/>
  <c r="C15" i="9"/>
  <c r="F15" i="9"/>
  <c r="B16" i="9"/>
  <c r="D15" i="9" l="1"/>
  <c r="F16" i="9"/>
  <c r="B17" i="9"/>
  <c r="E16" i="9"/>
  <c r="C16" i="9"/>
  <c r="D16" i="9" l="1"/>
  <c r="C17" i="9"/>
  <c r="B18" i="9"/>
  <c r="F17" i="9"/>
  <c r="E17" i="9"/>
  <c r="D17" i="9" l="1"/>
  <c r="C18" i="9"/>
  <c r="F18" i="9"/>
  <c r="B19" i="9"/>
  <c r="E18" i="9"/>
  <c r="D18" i="9" l="1"/>
  <c r="F19" i="9"/>
  <c r="E19" i="9"/>
  <c r="C19" i="9"/>
  <c r="B20" i="9"/>
  <c r="D19" i="9" l="1"/>
  <c r="C20" i="9"/>
  <c r="B21" i="9"/>
  <c r="F20" i="9"/>
  <c r="E20" i="9"/>
  <c r="D20" i="9" l="1"/>
  <c r="E21" i="9"/>
  <c r="B22" i="9"/>
  <c r="C21" i="9"/>
  <c r="F21" i="9"/>
  <c r="D21" i="9" l="1"/>
  <c r="E22" i="9"/>
  <c r="C22" i="9"/>
  <c r="B23" i="9"/>
  <c r="F22" i="9"/>
  <c r="D22" i="9" l="1"/>
  <c r="F23" i="9"/>
  <c r="E23" i="9"/>
  <c r="D23" i="9" s="1"/>
  <c r="C23" i="9"/>
  <c r="B24" i="9"/>
  <c r="E24" i="9" l="1"/>
  <c r="B25" i="9"/>
  <c r="C24" i="9"/>
  <c r="F24" i="9"/>
  <c r="D24" i="9" s="1"/>
  <c r="F25" i="9" l="1"/>
  <c r="E25" i="9"/>
  <c r="D25" i="9" s="1"/>
  <c r="B26" i="9"/>
  <c r="C25" i="9"/>
  <c r="F26" i="9" l="1"/>
  <c r="E26" i="9"/>
  <c r="C26" i="9"/>
  <c r="B27" i="9"/>
  <c r="D26" i="9" l="1"/>
  <c r="C27" i="9"/>
  <c r="F27" i="9"/>
  <c r="E27" i="9"/>
  <c r="B28" i="9"/>
  <c r="D27" i="9" l="1"/>
  <c r="B29" i="9"/>
  <c r="E28" i="9"/>
  <c r="C28" i="9"/>
  <c r="F28" i="9"/>
  <c r="D28" i="9" l="1"/>
  <c r="C29" i="9"/>
  <c r="F29" i="9"/>
  <c r="B30" i="9"/>
  <c r="E29" i="9"/>
  <c r="D29" i="9" l="1"/>
  <c r="E30" i="9"/>
  <c r="C30" i="9"/>
  <c r="B31" i="9"/>
  <c r="F30" i="9"/>
  <c r="D30" i="9" l="1"/>
  <c r="E31" i="9"/>
  <c r="C31" i="9"/>
  <c r="F31" i="9"/>
  <c r="B32" i="9"/>
  <c r="D31" i="9" l="1"/>
  <c r="F32" i="9"/>
  <c r="B33" i="9"/>
  <c r="E32" i="9"/>
  <c r="C32" i="9"/>
  <c r="D32" i="9" l="1"/>
  <c r="C33" i="9"/>
  <c r="B34" i="9"/>
  <c r="F33" i="9"/>
  <c r="E33" i="9"/>
  <c r="D33" i="9" l="1"/>
  <c r="C34" i="9"/>
  <c r="F34" i="9"/>
  <c r="B35" i="9"/>
  <c r="E34" i="9"/>
  <c r="D34" i="9" l="1"/>
  <c r="F35" i="9"/>
  <c r="E35" i="9"/>
  <c r="C35" i="9"/>
  <c r="B36" i="9"/>
  <c r="D35" i="9" l="1"/>
  <c r="C36" i="9"/>
  <c r="B37" i="9"/>
  <c r="F36" i="9"/>
  <c r="E36" i="9"/>
  <c r="D36" i="9" s="1"/>
  <c r="E37" i="9" l="1"/>
  <c r="B38" i="9"/>
  <c r="C37" i="9"/>
  <c r="F37" i="9"/>
  <c r="D37" i="9" l="1"/>
  <c r="F38" i="9"/>
  <c r="E38" i="9"/>
  <c r="B39" i="9"/>
  <c r="C38" i="9"/>
  <c r="D38" i="9" l="1"/>
  <c r="F39" i="9"/>
  <c r="E39" i="9"/>
  <c r="C39" i="9"/>
  <c r="B40" i="9"/>
  <c r="D39" i="9" l="1"/>
  <c r="E40" i="9"/>
  <c r="B41" i="9"/>
  <c r="C40" i="9"/>
  <c r="F40" i="9"/>
  <c r="D40" i="9" l="1"/>
  <c r="F41" i="9"/>
  <c r="E41" i="9"/>
  <c r="B42" i="9"/>
  <c r="C41" i="9"/>
  <c r="D41" i="9" l="1"/>
  <c r="F42" i="9"/>
  <c r="E42" i="9"/>
  <c r="C42" i="9"/>
  <c r="B43" i="9"/>
  <c r="D42" i="9" l="1"/>
  <c r="C43" i="9"/>
  <c r="F43" i="9"/>
  <c r="E43" i="9"/>
  <c r="B44" i="9"/>
  <c r="D43" i="9" l="1"/>
  <c r="B45" i="9"/>
  <c r="E44" i="9"/>
  <c r="C44" i="9"/>
  <c r="F44" i="9"/>
  <c r="D44" i="9" l="1"/>
  <c r="C45" i="9"/>
  <c r="F45" i="9"/>
  <c r="B46" i="9"/>
  <c r="E45" i="9"/>
  <c r="D45" i="9" l="1"/>
  <c r="E46" i="9"/>
  <c r="C46" i="9"/>
  <c r="B47" i="9"/>
  <c r="F46" i="9"/>
  <c r="D46" i="9" l="1"/>
  <c r="E47" i="9"/>
  <c r="C47" i="9"/>
  <c r="F47" i="9"/>
  <c r="B48" i="9"/>
  <c r="D47" i="9" l="1"/>
  <c r="F48" i="9"/>
  <c r="E48" i="9"/>
  <c r="C48" i="9"/>
  <c r="B49" i="9"/>
  <c r="D48" i="9" l="1"/>
  <c r="C49" i="9"/>
  <c r="F49" i="9"/>
  <c r="E49" i="9"/>
  <c r="B50" i="9"/>
  <c r="D49" i="9" l="1"/>
  <c r="C50" i="9"/>
  <c r="F50" i="9"/>
  <c r="E50" i="9"/>
  <c r="B51" i="9"/>
  <c r="D50" i="9" l="1"/>
  <c r="F51" i="9"/>
  <c r="E51" i="9"/>
  <c r="C51" i="9"/>
  <c r="B52" i="9"/>
  <c r="D51" i="9" l="1"/>
  <c r="C52" i="9"/>
  <c r="F52" i="9"/>
  <c r="E52" i="9"/>
  <c r="B53" i="9"/>
  <c r="D52" i="9" l="1"/>
  <c r="E53" i="9"/>
  <c r="C53" i="9"/>
  <c r="F53" i="9"/>
  <c r="B54" i="9"/>
  <c r="D53" i="9" l="1"/>
  <c r="F54" i="9"/>
  <c r="E54" i="9"/>
  <c r="C54" i="9"/>
  <c r="B55" i="9"/>
  <c r="D54" i="9" l="1"/>
  <c r="F55" i="9"/>
  <c r="E55" i="9"/>
  <c r="C55" i="9"/>
  <c r="B56" i="9"/>
  <c r="D55" i="9" l="1"/>
  <c r="E56" i="9"/>
  <c r="C56" i="9"/>
  <c r="F56" i="9"/>
  <c r="B57" i="9"/>
  <c r="D56" i="9" l="1"/>
  <c r="F57" i="9"/>
  <c r="E57" i="9"/>
  <c r="C57" i="9"/>
  <c r="B58" i="9"/>
  <c r="D57" i="9" l="1"/>
  <c r="F58" i="9"/>
  <c r="E58" i="9"/>
  <c r="D58" i="9" s="1"/>
  <c r="C58" i="9"/>
  <c r="B59" i="9"/>
  <c r="E59" i="9" l="1"/>
  <c r="F59" i="9"/>
  <c r="C59" i="9"/>
  <c r="B60" i="9"/>
  <c r="D59" i="9" l="1"/>
  <c r="E60" i="9"/>
  <c r="C60" i="9"/>
  <c r="F60" i="9"/>
  <c r="B61" i="9"/>
  <c r="D60" i="9" l="1"/>
  <c r="C61" i="9"/>
  <c r="F61" i="9"/>
  <c r="E61" i="9"/>
  <c r="B62" i="9"/>
  <c r="D61" i="9" l="1"/>
  <c r="E62" i="9"/>
  <c r="C62" i="9"/>
  <c r="F62" i="9"/>
  <c r="B63" i="9"/>
  <c r="D62" i="9" l="1"/>
  <c r="C63" i="9"/>
  <c r="E63" i="9"/>
  <c r="F63" i="9"/>
  <c r="B64" i="9"/>
  <c r="D63" i="9" l="1"/>
  <c r="F64" i="9"/>
  <c r="C64" i="9"/>
  <c r="E64" i="9"/>
  <c r="B65" i="9"/>
  <c r="D64" i="9" l="1"/>
  <c r="C65" i="9"/>
  <c r="F65" i="9"/>
  <c r="E65" i="9"/>
  <c r="B66" i="9"/>
  <c r="D65" i="9" l="1"/>
  <c r="C66" i="9"/>
  <c r="F66" i="9"/>
  <c r="E66" i="9"/>
  <c r="B67" i="9"/>
  <c r="D66" i="9" l="1"/>
  <c r="F67" i="9"/>
  <c r="E67" i="9"/>
  <c r="C67" i="9"/>
  <c r="B68" i="9"/>
  <c r="D67" i="9" l="1"/>
  <c r="E68" i="9"/>
  <c r="F68" i="9"/>
  <c r="C68" i="9"/>
  <c r="B69" i="9"/>
  <c r="D68" i="9" l="1"/>
  <c r="E69" i="9"/>
  <c r="C69" i="9"/>
  <c r="F69" i="9"/>
  <c r="B70" i="9"/>
  <c r="D69" i="9" l="1"/>
  <c r="F70" i="9"/>
  <c r="E70" i="9"/>
  <c r="C70" i="9"/>
  <c r="B71" i="9"/>
  <c r="D70" i="9" l="1"/>
  <c r="F71" i="9"/>
  <c r="C71" i="9"/>
  <c r="E71" i="9"/>
  <c r="D71" i="9" s="1"/>
  <c r="B72" i="9"/>
  <c r="E72" i="9" l="1"/>
  <c r="C72" i="9"/>
  <c r="F72" i="9"/>
  <c r="B73" i="9"/>
  <c r="D72" i="9" l="1"/>
  <c r="F73" i="9"/>
  <c r="C73" i="9"/>
  <c r="E73" i="9"/>
  <c r="D73" i="9" s="1"/>
  <c r="B74" i="9"/>
  <c r="F74" i="9" l="1"/>
  <c r="C74" i="9"/>
  <c r="E74" i="9"/>
  <c r="D74" i="9" s="1"/>
  <c r="B75" i="9"/>
  <c r="E75" i="9" l="1"/>
  <c r="F75" i="9"/>
  <c r="C75" i="9"/>
  <c r="B76" i="9"/>
  <c r="D75" i="9" l="1"/>
  <c r="C76" i="9"/>
  <c r="E76" i="9"/>
  <c r="F76" i="9"/>
  <c r="B77" i="9"/>
  <c r="D76" i="9" l="1"/>
  <c r="E77" i="9"/>
  <c r="F77" i="9"/>
  <c r="C77" i="9"/>
  <c r="B78" i="9"/>
  <c r="D77" i="9" l="1"/>
  <c r="E78" i="9"/>
  <c r="C78" i="9"/>
  <c r="F78" i="9"/>
  <c r="B79" i="9"/>
  <c r="D78" i="9" l="1"/>
  <c r="E79" i="9"/>
  <c r="C79" i="9"/>
  <c r="F79" i="9"/>
  <c r="B80" i="9"/>
  <c r="D79" i="9" l="1"/>
  <c r="F80" i="9"/>
  <c r="E80" i="9"/>
  <c r="C80" i="9"/>
  <c r="B81" i="9"/>
  <c r="D80" i="9" l="1"/>
  <c r="C81" i="9"/>
  <c r="F81" i="9"/>
  <c r="E81" i="9"/>
  <c r="B82" i="9"/>
  <c r="D81" i="9" l="1"/>
  <c r="E82" i="9"/>
  <c r="F82" i="9"/>
  <c r="C82" i="9"/>
  <c r="B83" i="9"/>
  <c r="D82" i="9" l="1"/>
  <c r="E83" i="9"/>
  <c r="F83" i="9"/>
  <c r="C83" i="9"/>
  <c r="B84" i="9"/>
  <c r="D83" i="9" l="1"/>
  <c r="C84" i="9"/>
  <c r="F84" i="9"/>
  <c r="E84" i="9"/>
  <c r="B85" i="9"/>
  <c r="D84" i="9" l="1"/>
  <c r="E85" i="9"/>
  <c r="C85" i="9"/>
  <c r="F85" i="9"/>
  <c r="B86" i="9"/>
  <c r="D85" i="9" l="1"/>
  <c r="F86" i="9"/>
  <c r="C86" i="9"/>
  <c r="E86" i="9"/>
  <c r="B87" i="9"/>
  <c r="D86" i="9" l="1"/>
  <c r="F87" i="9"/>
  <c r="C87" i="9"/>
  <c r="E87" i="9"/>
  <c r="D87" i="9" s="1"/>
  <c r="B88" i="9"/>
  <c r="E88" i="9" l="1"/>
  <c r="C88" i="9"/>
  <c r="F88" i="9"/>
  <c r="B89" i="9"/>
  <c r="D88" i="9" l="1"/>
  <c r="F89" i="9"/>
  <c r="E89" i="9"/>
  <c r="C89" i="9"/>
  <c r="B90" i="9"/>
  <c r="D89" i="9" l="1"/>
  <c r="F90" i="9"/>
  <c r="C90" i="9"/>
  <c r="E90" i="9"/>
  <c r="D90" i="9" s="1"/>
  <c r="B91" i="9"/>
  <c r="C91" i="9" l="1"/>
  <c r="F91" i="9"/>
  <c r="E91" i="9"/>
  <c r="B92" i="9"/>
  <c r="D91" i="9" l="1"/>
  <c r="E92" i="9"/>
  <c r="C92" i="9"/>
  <c r="F92" i="9"/>
  <c r="B93" i="9"/>
  <c r="D92" i="9" l="1"/>
  <c r="C93" i="9"/>
  <c r="F93" i="9"/>
  <c r="E93" i="9"/>
  <c r="B94" i="9"/>
  <c r="D93" i="9" l="1"/>
  <c r="E94" i="9"/>
  <c r="C94" i="9"/>
  <c r="F94" i="9"/>
  <c r="B95" i="9"/>
  <c r="D94" i="9" l="1"/>
  <c r="E95" i="9"/>
  <c r="C95" i="9"/>
  <c r="F95" i="9"/>
  <c r="B96" i="9"/>
  <c r="D95" i="9" l="1"/>
  <c r="F96" i="9"/>
  <c r="E96" i="9"/>
  <c r="C96" i="9"/>
  <c r="B97" i="9"/>
  <c r="D96" i="9" l="1"/>
  <c r="E97" i="9"/>
  <c r="F97" i="9"/>
  <c r="C97" i="9"/>
  <c r="B98" i="9"/>
  <c r="D97" i="9" l="1"/>
  <c r="C98" i="9"/>
  <c r="F98" i="9"/>
  <c r="E98" i="9"/>
  <c r="B99" i="9"/>
  <c r="D98" i="9" l="1"/>
  <c r="F99" i="9"/>
  <c r="E99" i="9"/>
  <c r="D99" i="9" s="1"/>
  <c r="C99" i="9"/>
  <c r="B100" i="9"/>
  <c r="E100" i="9" l="1"/>
  <c r="F100" i="9"/>
  <c r="C100" i="9"/>
  <c r="B101" i="9"/>
  <c r="D100" i="9" l="1"/>
  <c r="C101" i="9"/>
  <c r="E101" i="9"/>
  <c r="F101" i="9"/>
  <c r="B102" i="9"/>
  <c r="B103" i="9" s="1"/>
  <c r="B104" i="9" l="1"/>
  <c r="C103" i="9"/>
  <c r="F103" i="9"/>
  <c r="E103" i="9"/>
  <c r="D103" i="9" s="1"/>
  <c r="D101" i="9"/>
  <c r="F102" i="9"/>
  <c r="C102" i="9"/>
  <c r="E102" i="9"/>
  <c r="D102" i="9" s="1"/>
  <c r="B105" i="9" l="1"/>
  <c r="E104" i="9"/>
  <c r="F104" i="9"/>
  <c r="C104" i="9"/>
  <c r="D104" i="9" l="1"/>
  <c r="B106" i="9"/>
  <c r="C105" i="9"/>
  <c r="E105" i="9"/>
  <c r="F105" i="9"/>
  <c r="D105" i="9" l="1"/>
  <c r="B107" i="9"/>
  <c r="C106" i="9"/>
  <c r="F106" i="9"/>
  <c r="E106" i="9"/>
  <c r="D106" i="9" l="1"/>
  <c r="B108" i="9"/>
  <c r="E107" i="9"/>
  <c r="C107" i="9"/>
  <c r="F107" i="9"/>
  <c r="D107" i="9" l="1"/>
  <c r="B109" i="9"/>
  <c r="E108" i="9"/>
  <c r="C108" i="9"/>
  <c r="F108" i="9"/>
  <c r="D108" i="9" l="1"/>
  <c r="B110" i="9"/>
  <c r="E109" i="9"/>
  <c r="C109" i="9"/>
  <c r="F109" i="9"/>
  <c r="D109" i="9" l="1"/>
  <c r="B111" i="9"/>
  <c r="E110" i="9"/>
  <c r="C110" i="9"/>
  <c r="F110" i="9"/>
  <c r="D110" i="9" l="1"/>
  <c r="B112" i="9"/>
  <c r="C111" i="9"/>
  <c r="F111" i="9"/>
  <c r="E111" i="9"/>
  <c r="D111" i="9" s="1"/>
  <c r="B113" i="9" l="1"/>
  <c r="F112" i="9"/>
  <c r="E112" i="9"/>
  <c r="D112" i="9" s="1"/>
  <c r="C112" i="9"/>
  <c r="B114" i="9" l="1"/>
  <c r="F113" i="9"/>
  <c r="C113" i="9"/>
  <c r="E113" i="9"/>
  <c r="D113" i="9" s="1"/>
  <c r="B115" i="9" l="1"/>
  <c r="F114" i="9"/>
  <c r="C114" i="9"/>
  <c r="E114" i="9"/>
  <c r="D114" i="9" l="1"/>
  <c r="B116" i="9"/>
  <c r="E115" i="9"/>
  <c r="C115" i="9"/>
  <c r="F115" i="9"/>
  <c r="D115" i="9" l="1"/>
  <c r="B117" i="9"/>
  <c r="C116" i="9"/>
  <c r="F116" i="9"/>
  <c r="E116" i="9"/>
  <c r="D116" i="9" s="1"/>
  <c r="B118" i="9" l="1"/>
  <c r="E117" i="9"/>
  <c r="C117" i="9"/>
  <c r="F117" i="9"/>
  <c r="D117" i="9" l="1"/>
  <c r="B119" i="9"/>
  <c r="E118" i="9"/>
  <c r="C118" i="9"/>
  <c r="F118" i="9"/>
  <c r="D118" i="9" l="1"/>
  <c r="B120" i="9"/>
  <c r="C119" i="9"/>
  <c r="F119" i="9"/>
  <c r="E119" i="9"/>
  <c r="D119" i="9" s="1"/>
  <c r="B121" i="9" l="1"/>
  <c r="C120" i="9"/>
  <c r="E120" i="9"/>
  <c r="F120" i="9"/>
  <c r="D120" i="9" l="1"/>
  <c r="B122" i="9"/>
  <c r="C121" i="9"/>
  <c r="F121" i="9"/>
  <c r="E121" i="9"/>
  <c r="D121" i="9" s="1"/>
  <c r="B123" i="9" l="1"/>
  <c r="C122" i="9"/>
  <c r="F122" i="9"/>
  <c r="E122" i="9"/>
  <c r="D122" i="9" l="1"/>
  <c r="B124" i="9"/>
  <c r="E123" i="9"/>
  <c r="C123" i="9"/>
  <c r="F123" i="9"/>
  <c r="D123" i="9" l="1"/>
  <c r="B125" i="9"/>
  <c r="C124" i="9"/>
  <c r="F124" i="9"/>
  <c r="E124" i="9"/>
  <c r="D124" i="9" l="1"/>
  <c r="B126" i="9"/>
  <c r="C125" i="9"/>
  <c r="F125" i="9"/>
  <c r="E125" i="9"/>
  <c r="D125" i="9" s="1"/>
  <c r="B127" i="9" l="1"/>
  <c r="E126" i="9"/>
  <c r="C126" i="9"/>
  <c r="F126" i="9"/>
  <c r="D126" i="9" l="1"/>
  <c r="B128" i="9"/>
  <c r="C127" i="9"/>
  <c r="E127" i="9"/>
  <c r="F127" i="9"/>
  <c r="D127" i="9" l="1"/>
  <c r="B129" i="9"/>
  <c r="C128" i="9"/>
  <c r="E128" i="9"/>
  <c r="F128" i="9"/>
  <c r="D128" i="9" l="1"/>
  <c r="B130" i="9"/>
  <c r="C129" i="9"/>
  <c r="E129" i="9"/>
  <c r="F129" i="9"/>
  <c r="D129" i="9" l="1"/>
  <c r="B131" i="9"/>
  <c r="C130" i="9"/>
  <c r="E130" i="9"/>
  <c r="F130" i="9"/>
  <c r="D130" i="9" s="1"/>
  <c r="B132" i="9" l="1"/>
  <c r="E131" i="9"/>
  <c r="C131" i="9"/>
  <c r="F131" i="9"/>
  <c r="D131" i="9" l="1"/>
  <c r="B133" i="9"/>
  <c r="C132" i="9"/>
  <c r="F132" i="9"/>
  <c r="E132" i="9"/>
  <c r="D132" i="9" s="1"/>
  <c r="B134" i="9" l="1"/>
  <c r="C133" i="9"/>
  <c r="F133" i="9"/>
  <c r="E133" i="9"/>
  <c r="D133" i="9" s="1"/>
  <c r="B135" i="9" l="1"/>
  <c r="E134" i="9"/>
  <c r="C134" i="9"/>
  <c r="F134" i="9"/>
  <c r="D134" i="9" l="1"/>
  <c r="B136" i="9"/>
  <c r="C135" i="9"/>
  <c r="F135" i="9"/>
  <c r="E135" i="9"/>
  <c r="D135" i="9" s="1"/>
  <c r="B137" i="9" l="1"/>
  <c r="C136" i="9"/>
  <c r="F136" i="9"/>
  <c r="E136" i="9"/>
  <c r="D136" i="9" s="1"/>
  <c r="B138" i="9" l="1"/>
  <c r="F137" i="9"/>
  <c r="C137" i="9"/>
  <c r="E137" i="9"/>
  <c r="D137" i="9" s="1"/>
  <c r="B139" i="9" l="1"/>
  <c r="C138" i="9"/>
  <c r="F138" i="9"/>
  <c r="D138" i="9" s="1"/>
  <c r="E138" i="9"/>
  <c r="B140" i="9" l="1"/>
  <c r="E139" i="9"/>
  <c r="C139" i="9"/>
  <c r="F139" i="9"/>
  <c r="D139" i="9" l="1"/>
  <c r="B141" i="9"/>
  <c r="E140" i="9"/>
  <c r="C140" i="9"/>
  <c r="F140" i="9"/>
  <c r="D140" i="9" l="1"/>
  <c r="B142" i="9"/>
  <c r="E141" i="9"/>
  <c r="C141" i="9"/>
  <c r="F141" i="9"/>
  <c r="D141" i="9" l="1"/>
  <c r="B143" i="9"/>
  <c r="E142" i="9"/>
  <c r="C142" i="9"/>
  <c r="F142" i="9"/>
  <c r="D142" i="9" l="1"/>
  <c r="B144" i="9"/>
  <c r="C143" i="9"/>
  <c r="F143" i="9"/>
  <c r="E143" i="9"/>
  <c r="D143" i="9" l="1"/>
  <c r="B145" i="9"/>
  <c r="C144" i="9"/>
  <c r="E144" i="9"/>
  <c r="F144" i="9"/>
  <c r="D144" i="9" l="1"/>
  <c r="B146" i="9"/>
  <c r="C145" i="9"/>
  <c r="E145" i="9"/>
  <c r="F145" i="9"/>
  <c r="D145" i="9" l="1"/>
  <c r="B147" i="9"/>
  <c r="C146" i="9"/>
  <c r="F146" i="9"/>
  <c r="D146" i="9" s="1"/>
  <c r="E146" i="9"/>
  <c r="B148" i="9" l="1"/>
  <c r="E147" i="9"/>
  <c r="C147" i="9"/>
  <c r="F147" i="9"/>
  <c r="D147" i="9" l="1"/>
  <c r="B149" i="9"/>
  <c r="C148" i="9"/>
  <c r="F148" i="9"/>
  <c r="E148" i="9"/>
  <c r="D148" i="9" s="1"/>
  <c r="B150" i="9" l="1"/>
  <c r="E149" i="9"/>
  <c r="C149" i="9"/>
  <c r="F149" i="9"/>
  <c r="D149" i="9" l="1"/>
  <c r="B151" i="9"/>
  <c r="E150" i="9"/>
  <c r="C150" i="9"/>
  <c r="F150" i="9"/>
  <c r="D150" i="9" l="1"/>
  <c r="B152" i="9"/>
  <c r="C151" i="9"/>
  <c r="E151" i="9"/>
  <c r="F151" i="9"/>
  <c r="D151" i="9" l="1"/>
  <c r="B153" i="9"/>
  <c r="C152" i="9"/>
  <c r="E152" i="9"/>
  <c r="F152" i="9"/>
  <c r="D152" i="9" l="1"/>
  <c r="B154" i="9"/>
  <c r="E153" i="9"/>
  <c r="F153" i="9"/>
  <c r="C153" i="9"/>
  <c r="D153" i="9" l="1"/>
  <c r="B155" i="9"/>
  <c r="F154" i="9"/>
  <c r="C154" i="9"/>
  <c r="E154" i="9"/>
  <c r="D154" i="9" l="1"/>
  <c r="B156" i="9"/>
  <c r="E155" i="9"/>
  <c r="C155" i="9"/>
  <c r="F155" i="9"/>
  <c r="D155" i="9" l="1"/>
  <c r="B157" i="9"/>
  <c r="E156" i="9"/>
  <c r="C156" i="9"/>
  <c r="F156" i="9"/>
  <c r="D156" i="9" l="1"/>
  <c r="B158" i="9"/>
  <c r="C157" i="9"/>
  <c r="F157" i="9"/>
  <c r="E157" i="9"/>
  <c r="D157" i="9" s="1"/>
  <c r="B159" i="9" l="1"/>
  <c r="E158" i="9"/>
  <c r="C158" i="9"/>
  <c r="F158" i="9"/>
  <c r="D158" i="9" l="1"/>
  <c r="B160" i="9"/>
  <c r="C159" i="9"/>
  <c r="E159" i="9"/>
  <c r="F159" i="9"/>
  <c r="D159" i="9" l="1"/>
  <c r="B161" i="9"/>
  <c r="C160" i="9"/>
  <c r="F160" i="9"/>
  <c r="E160" i="9"/>
  <c r="D160" i="9" s="1"/>
  <c r="B162" i="9" l="1"/>
  <c r="E161" i="9"/>
  <c r="C161" i="9"/>
  <c r="F161" i="9"/>
  <c r="D161" i="9" l="1"/>
  <c r="B163" i="9"/>
  <c r="C162" i="9"/>
  <c r="F162" i="9"/>
  <c r="E162" i="9"/>
  <c r="D162" i="9" l="1"/>
  <c r="B164" i="9"/>
  <c r="E163" i="9"/>
  <c r="C163" i="9"/>
  <c r="F163" i="9"/>
  <c r="D163" i="9" l="1"/>
  <c r="B165" i="9"/>
  <c r="C164" i="9"/>
  <c r="F164" i="9"/>
  <c r="E164" i="9"/>
  <c r="D164" i="9" l="1"/>
  <c r="B166" i="9"/>
  <c r="C165" i="9"/>
  <c r="F165" i="9"/>
  <c r="E165" i="9"/>
  <c r="D165" i="9" l="1"/>
  <c r="B167" i="9"/>
  <c r="E166" i="9"/>
  <c r="C166" i="9"/>
  <c r="F166" i="9"/>
  <c r="D166" i="9" l="1"/>
  <c r="B168" i="9"/>
  <c r="C167" i="9"/>
  <c r="F167" i="9"/>
  <c r="E167" i="9"/>
  <c r="D167" i="9" s="1"/>
  <c r="B169" i="9" l="1"/>
  <c r="E168" i="9"/>
  <c r="C168" i="9"/>
  <c r="F168" i="9"/>
  <c r="D168" i="9" l="1"/>
  <c r="B170" i="9"/>
  <c r="C169" i="9"/>
  <c r="E169" i="9"/>
  <c r="F169" i="9"/>
  <c r="D169" i="9" l="1"/>
  <c r="B171" i="9"/>
  <c r="C170" i="9"/>
  <c r="E170" i="9"/>
  <c r="F170" i="9"/>
  <c r="D170" i="9" s="1"/>
  <c r="B172" i="9" l="1"/>
  <c r="E171" i="9"/>
  <c r="C171" i="9"/>
  <c r="F171" i="9"/>
  <c r="D171" i="9" l="1"/>
  <c r="B173" i="9"/>
  <c r="E172" i="9"/>
  <c r="C172" i="9"/>
  <c r="F172" i="9"/>
  <c r="D172" i="9" l="1"/>
  <c r="B174" i="9"/>
  <c r="E173" i="9"/>
  <c r="C173" i="9"/>
  <c r="F173" i="9"/>
  <c r="D173" i="9" l="1"/>
  <c r="B175" i="9"/>
  <c r="E174" i="9"/>
  <c r="C174" i="9"/>
  <c r="F174" i="9"/>
  <c r="D174" i="9" l="1"/>
  <c r="B176" i="9"/>
  <c r="C175" i="9"/>
  <c r="E175" i="9"/>
  <c r="F175" i="9"/>
  <c r="D175" i="9" l="1"/>
  <c r="B177" i="9"/>
  <c r="F176" i="9"/>
  <c r="E176" i="9"/>
  <c r="D176" i="9" s="1"/>
  <c r="C176" i="9"/>
  <c r="B178" i="9" l="1"/>
  <c r="C177" i="9"/>
  <c r="F177" i="9"/>
  <c r="E177" i="9"/>
  <c r="D177" i="9" l="1"/>
  <c r="B179" i="9"/>
  <c r="F178" i="9"/>
  <c r="C178" i="9"/>
  <c r="E178" i="9"/>
  <c r="D178" i="9" l="1"/>
  <c r="B180" i="9"/>
  <c r="E179" i="9"/>
  <c r="C179" i="9"/>
  <c r="F179" i="9"/>
  <c r="D179" i="9" l="1"/>
  <c r="B181" i="9"/>
  <c r="C180" i="9"/>
  <c r="F180" i="9"/>
  <c r="E180" i="9"/>
  <c r="D180" i="9" l="1"/>
  <c r="B182" i="9"/>
  <c r="E181" i="9"/>
  <c r="C181" i="9"/>
  <c r="F181" i="9"/>
  <c r="D181" i="9" l="1"/>
  <c r="B183" i="9"/>
  <c r="E182" i="9"/>
  <c r="C182" i="9"/>
  <c r="F182" i="9"/>
  <c r="D182" i="9" l="1"/>
  <c r="B184" i="9"/>
  <c r="C183" i="9"/>
  <c r="E183" i="9"/>
  <c r="F183" i="9"/>
  <c r="D183" i="9" l="1"/>
  <c r="B185" i="9"/>
  <c r="C184" i="9"/>
  <c r="E184" i="9"/>
  <c r="F184" i="9"/>
  <c r="D184" i="9" l="1"/>
  <c r="B186" i="9"/>
  <c r="C185" i="9"/>
  <c r="F185" i="9"/>
  <c r="E185" i="9"/>
  <c r="D185" i="9" s="1"/>
  <c r="B187" i="9" l="1"/>
  <c r="C186" i="9"/>
  <c r="F186" i="9"/>
  <c r="E186" i="9"/>
  <c r="D186" i="9" l="1"/>
  <c r="B188" i="9"/>
  <c r="E187" i="9"/>
  <c r="C187" i="9"/>
  <c r="F187" i="9"/>
  <c r="D187" i="9" l="1"/>
  <c r="B189" i="9"/>
  <c r="C188" i="9"/>
  <c r="F188" i="9"/>
  <c r="E188" i="9"/>
  <c r="D188" i="9" s="1"/>
  <c r="B190" i="9" l="1"/>
  <c r="C189" i="9"/>
  <c r="F189" i="9"/>
  <c r="E189" i="9"/>
  <c r="D189" i="9" s="1"/>
  <c r="B191" i="9" l="1"/>
  <c r="E190" i="9"/>
  <c r="C190" i="9"/>
  <c r="F190" i="9"/>
  <c r="D190" i="9" l="1"/>
  <c r="B192" i="9"/>
  <c r="C191" i="9"/>
  <c r="E191" i="9"/>
  <c r="F191" i="9"/>
  <c r="D191" i="9" l="1"/>
  <c r="B193" i="9"/>
  <c r="F192" i="9"/>
  <c r="E192" i="9"/>
  <c r="C192" i="9"/>
  <c r="D192" i="9" l="1"/>
  <c r="B194" i="9"/>
  <c r="F193" i="9"/>
  <c r="C193" i="9"/>
  <c r="E193" i="9"/>
  <c r="D193" i="9" s="1"/>
  <c r="B195" i="9" l="1"/>
  <c r="C194" i="9"/>
  <c r="F194" i="9"/>
  <c r="E194" i="9"/>
  <c r="D194" i="9" l="1"/>
  <c r="B196" i="9"/>
  <c r="E195" i="9"/>
  <c r="C195" i="9"/>
  <c r="F195" i="9"/>
  <c r="D195" i="9" l="1"/>
  <c r="B197" i="9"/>
  <c r="C196" i="9"/>
  <c r="F196" i="9"/>
  <c r="E196" i="9"/>
  <c r="D196" i="9" s="1"/>
  <c r="B198" i="9" l="1"/>
  <c r="C197" i="9"/>
  <c r="F197" i="9"/>
  <c r="E197" i="9"/>
  <c r="D197" i="9" s="1"/>
  <c r="B199" i="9" l="1"/>
  <c r="E198" i="9"/>
  <c r="C198" i="9"/>
  <c r="F198" i="9"/>
  <c r="D198" i="9" l="1"/>
  <c r="B200" i="9"/>
  <c r="C199" i="9"/>
  <c r="F199" i="9"/>
  <c r="E199" i="9"/>
  <c r="D199" i="9" s="1"/>
  <c r="B201" i="9" l="1"/>
  <c r="E200" i="9"/>
  <c r="C200" i="9"/>
  <c r="F200" i="9"/>
  <c r="D200" i="9" l="1"/>
  <c r="B202" i="9"/>
  <c r="C201" i="9"/>
  <c r="E201" i="9"/>
  <c r="F201" i="9"/>
  <c r="D201" i="9" l="1"/>
  <c r="F202" i="9"/>
  <c r="C202" i="9"/>
  <c r="E202" i="9"/>
  <c r="D202" i="9" l="1"/>
  <c r="I3" i="9"/>
  <c r="I7" i="9"/>
  <c r="I5" i="9"/>
  <c r="I9" i="9"/>
  <c r="I11" i="9" l="1"/>
  <c r="M38"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author>
  </authors>
  <commentList>
    <comment ref="F5" authorId="0" shapeId="0" xr:uid="{00000000-0006-0000-0300-000001000000}">
      <text>
        <r>
          <rPr>
            <sz val="12"/>
            <color indexed="81"/>
            <rFont val="Tahoma"/>
            <family val="2"/>
          </rPr>
          <t>Price you will charge your client per study.</t>
        </r>
      </text>
    </comment>
    <comment ref="F6" authorId="0" shapeId="0" xr:uid="{00000000-0006-0000-0300-000002000000}">
      <text>
        <r>
          <rPr>
            <sz val="12"/>
            <color indexed="81"/>
            <rFont val="Tahoma"/>
            <family val="2"/>
          </rPr>
          <t>Maximum number of studies you can or want to do per month.</t>
        </r>
      </text>
    </comment>
    <comment ref="F10" authorId="0" shapeId="0" xr:uid="{00000000-0006-0000-0300-000003000000}">
      <text>
        <r>
          <rPr>
            <sz val="12"/>
            <color indexed="81"/>
            <rFont val="Tahoma"/>
            <family val="2"/>
          </rPr>
          <t>Average travel cost per study. Use the average mileage you expect to drive round trip per client and multiple with state suggested mileage reimbursement rate (e.g. $0.50)</t>
        </r>
      </text>
    </comment>
    <comment ref="F11" authorId="0" shapeId="0" xr:uid="{00000000-0006-0000-0300-000004000000}">
      <text>
        <r>
          <rPr>
            <sz val="12"/>
            <color indexed="81"/>
            <rFont val="Tahoma"/>
            <family val="2"/>
          </rPr>
          <t>Average cost of cleaning supply per study. Add the cost of enzematic detergent and high level disinfectant and divide it by the number of cleaning cycles you can do with it.</t>
        </r>
      </text>
    </comment>
    <comment ref="F12" authorId="0" shapeId="0" xr:uid="{00000000-0006-0000-0300-000005000000}">
      <text>
        <r>
          <rPr>
            <sz val="12"/>
            <color indexed="81"/>
            <rFont val="Tahoma"/>
            <family val="2"/>
          </rPr>
          <t>Cost of feeding supplies you purchase and take to client per study.</t>
        </r>
      </text>
    </comment>
    <comment ref="F13" authorId="0" shapeId="0" xr:uid="{00000000-0006-0000-0300-000006000000}">
      <text>
        <r>
          <rPr>
            <sz val="12"/>
            <color indexed="81"/>
            <rFont val="Tahoma"/>
            <family val="2"/>
          </rPr>
          <t>Fee you want to pay out yourself or your sub-contractor.</t>
        </r>
      </text>
    </comment>
    <comment ref="F21" authorId="0" shapeId="0" xr:uid="{00000000-0006-0000-0300-000007000000}">
      <text>
        <r>
          <rPr>
            <sz val="12"/>
            <color indexed="81"/>
            <rFont val="Tahoma"/>
            <family val="2"/>
          </rPr>
          <t>Fill in your monthly loan payment if you want to finance the equipment. If you are purchasing the equipment with your own funds divide the total cost of the equipment by the number of months after which you would like to have paid off the equipment. We recomend choosing 24 months as that is the length of your equipment warranty.</t>
        </r>
      </text>
    </comment>
    <comment ref="F22" authorId="0" shapeId="0" xr:uid="{00000000-0006-0000-0300-000008000000}">
      <text>
        <r>
          <rPr>
            <sz val="12"/>
            <color indexed="81"/>
            <rFont val="Tahoma"/>
            <family val="2"/>
          </rPr>
          <t>Monthly equipment related cost of insurance if applicable.</t>
        </r>
      </text>
    </comment>
    <comment ref="F23" authorId="0" shapeId="0" xr:uid="{00000000-0006-0000-0300-000009000000}">
      <text>
        <r>
          <rPr>
            <sz val="12"/>
            <color indexed="81"/>
            <rFont val="Tahoma"/>
            <family val="2"/>
          </rPr>
          <t>Other monthly cost related to the equipment that you expect. We recommend to not choose $0 but instead build in a small buffer.</t>
        </r>
      </text>
    </comment>
  </commentList>
</comments>
</file>

<file path=xl/sharedStrings.xml><?xml version="1.0" encoding="utf-8"?>
<sst xmlns="http://schemas.openxmlformats.org/spreadsheetml/2006/main" count="82" uniqueCount="59">
  <si>
    <t>_Example</t>
  </si>
  <si>
    <t>_Shading</t>
  </si>
  <si>
    <t>_Series</t>
  </si>
  <si>
    <t>_Look</t>
  </si>
  <si>
    <t>OfficeReady 3.0</t>
  </si>
  <si>
    <t>Breakeven Analysis</t>
  </si>
  <si>
    <t>Insurance</t>
  </si>
  <si>
    <t>Other fixed costs</t>
  </si>
  <si>
    <t xml:space="preserve">    Gross Margin</t>
  </si>
  <si>
    <t>Variable Costs</t>
  </si>
  <si>
    <t xml:space="preserve">    Net Profit (Loss)</t>
  </si>
  <si>
    <t>Amounts shown in U.S. dollars</t>
  </si>
  <si>
    <t>Variable costs</t>
  </si>
  <si>
    <t>Results:</t>
  </si>
  <si>
    <t>Total sales</t>
  </si>
  <si>
    <t>Total costs</t>
  </si>
  <si>
    <t>Net profit (loss)</t>
  </si>
  <si>
    <t>Fixed Costs Per Period</t>
  </si>
  <si>
    <t xml:space="preserve">    Total Fixed Costs per period</t>
  </si>
  <si>
    <t>Revenue</t>
  </si>
  <si>
    <t>Price per study</t>
  </si>
  <si>
    <t>Travel expense per study</t>
  </si>
  <si>
    <t>Cleaning supplies per study</t>
  </si>
  <si>
    <t>Equipment loan</t>
  </si>
  <si>
    <t>Breakeven Point (number of studies):</t>
  </si>
  <si>
    <t>Revenue volume analysis:</t>
  </si>
  <si>
    <t>Maximum number of studies per month</t>
  </si>
  <si>
    <t>Fixed cost per month</t>
  </si>
  <si>
    <t>Endoscopist's pay per study</t>
  </si>
  <si>
    <t>Variable costs per study</t>
  </si>
  <si>
    <t>PatCom FEES system</t>
  </si>
  <si>
    <t>Maximum revenue per month</t>
  </si>
  <si>
    <t>Number of studies per month</t>
  </si>
  <si>
    <t xml:space="preserve">    Maximum Total Variable Costs</t>
  </si>
  <si>
    <t>per Study contribution margin</t>
  </si>
  <si>
    <t>Feeding suplies per study</t>
  </si>
  <si>
    <t>Fixed Costs Per Month</t>
  </si>
  <si>
    <t>Cleaning Supplies</t>
  </si>
  <si>
    <t>Break-even Analysis</t>
  </si>
  <si>
    <t>Revenue/Cost savings</t>
  </si>
  <si>
    <t>Revenue/cost saving per study</t>
  </si>
  <si>
    <t>Equipment loan or equipment total cost</t>
  </si>
  <si>
    <t>Feeding supplies per study</t>
  </si>
  <si>
    <t>Amounts shown in U.S. dollars. Contact us at info@patcommedical.com</t>
  </si>
  <si>
    <t>PatCom Medical Equipment</t>
  </si>
  <si>
    <t>www.patcommedical.com
info@patcommedical.com
 +1 716-961-3414</t>
  </si>
  <si>
    <t>Number of Studies</t>
  </si>
  <si>
    <t>Revenue per study</t>
  </si>
  <si>
    <t>Total Cost per study</t>
  </si>
  <si>
    <t>Monthly fixed cost</t>
  </si>
  <si>
    <t>Cost per study</t>
  </si>
  <si>
    <t>Slope Revenue</t>
  </si>
  <si>
    <t>Slope Total cost per study</t>
  </si>
  <si>
    <t>Intersept Revenue</t>
  </si>
  <si>
    <t>Intersept Total cost per study</t>
  </si>
  <si>
    <t>Maximum number of studies per period</t>
  </si>
  <si>
    <t>Maximum revenue/cost saving per period</t>
  </si>
  <si>
    <t>Break even point (number of studies):</t>
  </si>
  <si>
    <t xml:space="preserve">www.patcommedical.com
info@patcommedical.com
+1 716-961-3414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</si>
</sst>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mm/dd/yy"/>
    <numFmt numFmtId="165" formatCode="0_);[Red]\(0\)"/>
    <numFmt numFmtId="166" formatCode="0_);\(0\)"/>
  </numFmts>
  <fonts count="21" x14ac:knownFonts="1">
    <font>
      <sz val="10"/>
      <name val="Arial"/>
      <family val="2"/>
    </font>
    <font>
      <sz val="10"/>
      <name val="Arial"/>
      <family val="2"/>
      <charset val="1"/>
    </font>
    <font>
      <b/>
      <sz val="12"/>
      <name val="Arial"/>
      <family val="2"/>
      <charset val="1"/>
    </font>
    <font>
      <b/>
      <sz val="12"/>
      <color indexed="9"/>
      <name val="Arial"/>
      <family val="2"/>
    </font>
    <font>
      <sz val="10"/>
      <color indexed="9"/>
      <name val="Arial"/>
      <family val="2"/>
    </font>
    <font>
      <sz val="10"/>
      <name val="Arial"/>
      <family val="2"/>
    </font>
    <font>
      <b/>
      <sz val="12"/>
      <color indexed="18"/>
      <name val="Arial"/>
      <family val="2"/>
    </font>
    <font>
      <b/>
      <sz val="10"/>
      <name val="Arial"/>
      <family val="2"/>
    </font>
    <font>
      <b/>
      <sz val="22"/>
      <color indexed="18"/>
      <name val="Arial Black"/>
      <family val="2"/>
    </font>
    <font>
      <sz val="8"/>
      <name val="Arial"/>
      <family val="2"/>
    </font>
    <font>
      <b/>
      <sz val="16"/>
      <name val="Arial"/>
      <family val="2"/>
    </font>
    <font>
      <sz val="16"/>
      <name val="Arial"/>
      <family val="2"/>
    </font>
    <font>
      <b/>
      <sz val="22"/>
      <color indexed="20"/>
      <name val="Arial"/>
      <family val="2"/>
    </font>
    <font>
      <sz val="11"/>
      <name val="Arial"/>
      <family val="2"/>
    </font>
    <font>
      <b/>
      <sz val="22"/>
      <color rgb="FF00A6FF"/>
      <name val="Arial Black"/>
      <family val="2"/>
    </font>
    <font>
      <b/>
      <sz val="22"/>
      <name val="Arial"/>
      <family val="2"/>
    </font>
    <font>
      <sz val="12"/>
      <color indexed="81"/>
      <name val="Tahoma"/>
      <family val="2"/>
    </font>
    <font>
      <sz val="14"/>
      <name val="Arial"/>
      <family val="2"/>
    </font>
    <font>
      <b/>
      <sz val="14"/>
      <name val="Arial"/>
      <family val="2"/>
    </font>
    <font>
      <u/>
      <sz val="10"/>
      <color theme="10"/>
      <name val="Arial"/>
      <family val="2"/>
    </font>
    <font>
      <u/>
      <sz val="12"/>
      <color theme="10"/>
      <name val="Arial"/>
      <family val="2"/>
    </font>
  </fonts>
  <fills count="6">
    <fill>
      <patternFill patternType="none"/>
    </fill>
    <fill>
      <patternFill patternType="gray125"/>
    </fill>
    <fill>
      <patternFill patternType="solid">
        <fgColor indexed="47"/>
        <bgColor indexed="64"/>
      </patternFill>
    </fill>
    <fill>
      <patternFill patternType="solid">
        <fgColor rgb="FF00A6FF"/>
        <bgColor indexed="64"/>
      </patternFill>
    </fill>
    <fill>
      <patternFill patternType="solid">
        <fgColor rgb="FFFFFF00"/>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medium">
        <color indexed="64"/>
      </bottom>
      <diagonal/>
    </border>
    <border>
      <left style="thin">
        <color indexed="18"/>
      </left>
      <right style="thin">
        <color indexed="18"/>
      </right>
      <top style="thin">
        <color indexed="18"/>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38" fontId="0" fillId="0" borderId="0" applyFont="0" applyBorder="0" applyAlignment="0" applyProtection="0"/>
    <xf numFmtId="164" fontId="5" fillId="0" borderId="0" applyFont="0" applyFill="0" applyBorder="0" applyAlignment="0" applyProtection="0"/>
    <xf numFmtId="165" fontId="5" fillId="0" borderId="0" applyFont="0" applyFill="0" applyBorder="0" applyAlignment="0" applyProtection="0"/>
    <xf numFmtId="49" fontId="5" fillId="0" borderId="0" applyFont="0" applyFill="0" applyBorder="0" applyAlignment="0" applyProtection="0"/>
    <xf numFmtId="38" fontId="19" fillId="0" borderId="0" applyNumberFormat="0" applyFill="0" applyBorder="0" applyAlignment="0" applyProtection="0"/>
  </cellStyleXfs>
  <cellXfs count="65">
    <xf numFmtId="38" fontId="0" fillId="0" borderId="0" xfId="0"/>
    <xf numFmtId="38" fontId="0" fillId="0" borderId="0" xfId="0" applyProtection="1"/>
    <xf numFmtId="38" fontId="1" fillId="0" borderId="0" xfId="0" applyFont="1" applyFill="1" applyAlignment="1" applyProtection="1">
      <alignment horizontal="centerContinuous"/>
    </xf>
    <xf numFmtId="38" fontId="1" fillId="0" borderId="0" xfId="0" applyFont="1" applyFill="1" applyProtection="1"/>
    <xf numFmtId="38" fontId="5" fillId="0" borderId="0" xfId="0" applyFont="1" applyFill="1" applyProtection="1"/>
    <xf numFmtId="166" fontId="1" fillId="0" borderId="0" xfId="0" applyNumberFormat="1" applyFont="1" applyFill="1" applyBorder="1" applyProtection="1"/>
    <xf numFmtId="166" fontId="5" fillId="0" borderId="0" xfId="0" applyNumberFormat="1" applyFont="1" applyFill="1" applyProtection="1"/>
    <xf numFmtId="166" fontId="1" fillId="0" borderId="0" xfId="0" applyNumberFormat="1" applyFont="1" applyFill="1" applyAlignment="1" applyProtection="1">
      <alignment horizontal="centerContinuous"/>
    </xf>
    <xf numFmtId="166" fontId="0" fillId="0" borderId="0" xfId="0" applyNumberFormat="1" applyProtection="1"/>
    <xf numFmtId="38" fontId="5" fillId="0" borderId="0" xfId="0" applyFont="1" applyFill="1" applyAlignment="1" applyProtection="1">
      <alignment wrapText="1"/>
    </xf>
    <xf numFmtId="38" fontId="0" fillId="0" borderId="0" xfId="0" applyAlignment="1" applyProtection="1">
      <alignment wrapText="1"/>
    </xf>
    <xf numFmtId="38" fontId="2" fillId="0" borderId="0" xfId="0" applyFont="1" applyFill="1" applyAlignment="1" applyProtection="1">
      <alignment horizontal="centerContinuous" wrapText="1"/>
    </xf>
    <xf numFmtId="37" fontId="1" fillId="0" borderId="0" xfId="0" applyNumberFormat="1" applyFont="1" applyFill="1" applyAlignment="1" applyProtection="1">
      <alignment horizontal="centerContinuous"/>
    </xf>
    <xf numFmtId="37" fontId="1" fillId="0" borderId="0" xfId="0" applyNumberFormat="1" applyFont="1" applyFill="1" applyProtection="1"/>
    <xf numFmtId="37" fontId="1" fillId="0" borderId="0" xfId="0" applyNumberFormat="1" applyFont="1" applyFill="1" applyBorder="1" applyProtection="1"/>
    <xf numFmtId="37" fontId="0" fillId="0" borderId="0" xfId="0" applyNumberFormat="1" applyProtection="1"/>
    <xf numFmtId="38" fontId="6" fillId="0" borderId="0" xfId="0" applyFont="1" applyFill="1" applyAlignment="1" applyProtection="1">
      <alignment wrapText="1"/>
    </xf>
    <xf numFmtId="38" fontId="7" fillId="0" borderId="0" xfId="0" applyFont="1" applyFill="1" applyProtection="1"/>
    <xf numFmtId="38" fontId="10" fillId="0" borderId="0" xfId="0" applyFont="1" applyProtection="1"/>
    <xf numFmtId="38" fontId="11" fillId="0" borderId="0" xfId="0" applyFont="1" applyProtection="1"/>
    <xf numFmtId="37" fontId="10" fillId="0" borderId="0" xfId="0" applyNumberFormat="1" applyFont="1" applyFill="1" applyBorder="1" applyProtection="1"/>
    <xf numFmtId="39" fontId="1" fillId="2" borderId="1" xfId="0" applyNumberFormat="1" applyFont="1" applyFill="1" applyBorder="1" applyProtection="1"/>
    <xf numFmtId="39" fontId="1" fillId="2" borderId="2" xfId="0" applyNumberFormat="1" applyFont="1" applyFill="1" applyBorder="1" applyProtection="1"/>
    <xf numFmtId="38" fontId="0" fillId="2" borderId="1" xfId="0" applyFill="1" applyBorder="1" applyProtection="1"/>
    <xf numFmtId="40" fontId="0" fillId="2" borderId="1" xfId="0" applyNumberFormat="1" applyFill="1" applyBorder="1" applyProtection="1"/>
    <xf numFmtId="39" fontId="1" fillId="2" borderId="3" xfId="0" applyNumberFormat="1" applyFont="1" applyFill="1" applyBorder="1" applyProtection="1"/>
    <xf numFmtId="39" fontId="1" fillId="2" borderId="4" xfId="0" applyNumberFormat="1" applyFont="1" applyFill="1" applyBorder="1" applyProtection="1"/>
    <xf numFmtId="39" fontId="1" fillId="2" borderId="5" xfId="0" applyNumberFormat="1" applyFont="1" applyFill="1" applyBorder="1" applyProtection="1"/>
    <xf numFmtId="40" fontId="0" fillId="2" borderId="3" xfId="0" applyNumberFormat="1" applyFill="1" applyBorder="1" applyProtection="1"/>
    <xf numFmtId="40" fontId="0" fillId="2" borderId="6" xfId="0" applyNumberFormat="1" applyFill="1" applyBorder="1" applyProtection="1"/>
    <xf numFmtId="39" fontId="10" fillId="2" borderId="1" xfId="0" applyNumberFormat="1" applyFont="1" applyFill="1" applyBorder="1" applyProtection="1"/>
    <xf numFmtId="38" fontId="3" fillId="3" borderId="0" xfId="0" applyFont="1" applyFill="1" applyAlignment="1" applyProtection="1">
      <alignment horizontal="left"/>
    </xf>
    <xf numFmtId="38" fontId="3" fillId="3" borderId="0" xfId="0" applyFont="1" applyFill="1" applyProtection="1"/>
    <xf numFmtId="38" fontId="4" fillId="3" borderId="0" xfId="0" applyFont="1" applyFill="1" applyProtection="1"/>
    <xf numFmtId="39" fontId="1" fillId="4" borderId="1" xfId="0" applyNumberFormat="1" applyFont="1" applyFill="1" applyBorder="1" applyProtection="1">
      <protection locked="0"/>
    </xf>
    <xf numFmtId="37" fontId="1" fillId="4" borderId="1" xfId="0" applyNumberFormat="1" applyFont="1" applyFill="1" applyBorder="1" applyProtection="1">
      <protection locked="0"/>
    </xf>
    <xf numFmtId="39" fontId="1" fillId="4" borderId="2" xfId="0" applyNumberFormat="1" applyFont="1" applyFill="1" applyBorder="1" applyProtection="1">
      <protection locked="0"/>
    </xf>
    <xf numFmtId="38" fontId="17" fillId="2" borderId="1" xfId="0" applyFont="1" applyFill="1" applyBorder="1" applyProtection="1"/>
    <xf numFmtId="40" fontId="17" fillId="2" borderId="1" xfId="0" applyNumberFormat="1" applyFont="1" applyFill="1" applyBorder="1" applyProtection="1"/>
    <xf numFmtId="40" fontId="17" fillId="2" borderId="3" xfId="0" applyNumberFormat="1" applyFont="1" applyFill="1" applyBorder="1" applyProtection="1"/>
    <xf numFmtId="8" fontId="18" fillId="2" borderId="6" xfId="0" applyNumberFormat="1" applyFont="1" applyFill="1" applyBorder="1" applyProtection="1"/>
    <xf numFmtId="38" fontId="20" fillId="0" borderId="0" xfId="4" applyFont="1" applyAlignment="1" applyProtection="1">
      <alignment wrapText="1"/>
    </xf>
    <xf numFmtId="39" fontId="15" fillId="2" borderId="1" xfId="0" applyNumberFormat="1" applyFont="1" applyFill="1" applyBorder="1" applyProtection="1"/>
    <xf numFmtId="38" fontId="19" fillId="0" borderId="0" xfId="4" applyAlignment="1" applyProtection="1">
      <alignment horizontal="center" wrapText="1"/>
    </xf>
    <xf numFmtId="38" fontId="0" fillId="0" borderId="0" xfId="0" applyAlignment="1" applyProtection="1">
      <alignment horizontal="center"/>
    </xf>
    <xf numFmtId="38" fontId="17" fillId="5" borderId="7" xfId="0" applyFont="1" applyFill="1" applyBorder="1" applyAlignment="1" applyProtection="1">
      <alignment horizontal="center"/>
    </xf>
    <xf numFmtId="38" fontId="17" fillId="5" borderId="8" xfId="0" applyFont="1" applyFill="1" applyBorder="1" applyAlignment="1" applyProtection="1">
      <alignment horizontal="center"/>
    </xf>
    <xf numFmtId="40" fontId="17" fillId="5" borderId="8" xfId="0" applyNumberFormat="1" applyFont="1" applyFill="1" applyBorder="1" applyAlignment="1" applyProtection="1">
      <alignment horizontal="right"/>
    </xf>
    <xf numFmtId="40" fontId="17" fillId="5" borderId="9" xfId="0" applyNumberFormat="1" applyFont="1" applyFill="1" applyBorder="1" applyAlignment="1" applyProtection="1">
      <alignment horizontal="right"/>
    </xf>
    <xf numFmtId="40" fontId="0" fillId="0" borderId="0" xfId="0" applyNumberFormat="1" applyProtection="1"/>
    <xf numFmtId="38" fontId="14" fillId="0" borderId="0" xfId="0" applyFont="1" applyFill="1" applyAlignment="1" applyProtection="1"/>
    <xf numFmtId="38" fontId="8" fillId="0" borderId="0" xfId="0" applyFont="1" applyFill="1" applyAlignment="1" applyProtection="1"/>
    <xf numFmtId="38" fontId="8" fillId="0" borderId="0" xfId="0" applyFont="1" applyFill="1" applyAlignment="1" applyProtection="1">
      <alignment horizontal="center"/>
    </xf>
    <xf numFmtId="38" fontId="15" fillId="0" borderId="0" xfId="0" applyFont="1" applyFill="1" applyAlignment="1" applyProtection="1">
      <alignment horizontal="left"/>
    </xf>
    <xf numFmtId="38" fontId="12" fillId="0" borderId="0" xfId="0" applyFont="1" applyFill="1" applyAlignment="1" applyProtection="1">
      <alignment horizontal="left"/>
    </xf>
    <xf numFmtId="38" fontId="9" fillId="0" borderId="0" xfId="0" applyFont="1" applyAlignment="1" applyProtection="1"/>
    <xf numFmtId="37" fontId="6" fillId="0" borderId="0" xfId="0" applyNumberFormat="1" applyFont="1" applyFill="1" applyAlignment="1" applyProtection="1">
      <alignment horizontal="center" wrapText="1"/>
    </xf>
    <xf numFmtId="39" fontId="1" fillId="4" borderId="1" xfId="0" applyNumberFormat="1" applyFont="1" applyFill="1" applyBorder="1" applyProtection="1"/>
    <xf numFmtId="37" fontId="1" fillId="4" borderId="1" xfId="0" applyNumberFormat="1" applyFont="1" applyFill="1" applyBorder="1" applyProtection="1"/>
    <xf numFmtId="39" fontId="1" fillId="4" borderId="2" xfId="0" applyNumberFormat="1" applyFont="1" applyFill="1" applyBorder="1" applyProtection="1"/>
    <xf numFmtId="39" fontId="1" fillId="0" borderId="0" xfId="0" applyNumberFormat="1" applyFont="1" applyFill="1" applyBorder="1" applyProtection="1"/>
    <xf numFmtId="38" fontId="13" fillId="0" borderId="0" xfId="0" applyFont="1" applyProtection="1"/>
    <xf numFmtId="38" fontId="13" fillId="0" borderId="0" xfId="0" applyFont="1" applyFill="1" applyBorder="1" applyProtection="1"/>
    <xf numFmtId="38" fontId="0" fillId="0" borderId="0" xfId="0" applyFill="1" applyBorder="1" applyProtection="1"/>
    <xf numFmtId="38" fontId="13" fillId="0" borderId="0" xfId="0" applyFont="1" applyAlignment="1" applyProtection="1"/>
  </cellXfs>
  <cellStyles count="5">
    <cellStyle name="Date" xfId="1" xr:uid="{00000000-0005-0000-0000-000000000000}"/>
    <cellStyle name="Fixed" xfId="2" xr:uid="{00000000-0005-0000-0000-000001000000}"/>
    <cellStyle name="Hyperlink" xfId="4" builtinId="8"/>
    <cellStyle name="Normal" xfId="0" builtinId="0"/>
    <cellStyle name="Text" xfId="3" xr:uid="{00000000-0005-0000-0000-000004000000}"/>
  </cellStyles>
  <dxfs count="7">
    <dxf>
      <protection locked="1" hidden="0"/>
    </dxf>
    <dxf>
      <protection locked="1" hidden="0"/>
    </dxf>
    <dxf>
      <protection locked="1" hidden="0"/>
    </dxf>
    <dxf>
      <protection locked="1" hidden="0"/>
    </dxf>
    <dxf>
      <protection locked="1" hidden="0"/>
    </dxf>
    <dxf>
      <protection locked="1" hidden="0"/>
    </dxf>
    <dxf>
      <protection locked="1"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A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Tahoma"/>
                <a:ea typeface="Tahoma"/>
                <a:cs typeface="Tahoma"/>
              </a:defRPr>
            </a:pPr>
            <a:r>
              <a:rPr lang="en-US"/>
              <a:t>Study Contribution Margin</a:t>
            </a:r>
          </a:p>
        </c:rich>
      </c:tx>
      <c:layout>
        <c:manualLayout>
          <c:xMode val="edge"/>
          <c:yMode val="edge"/>
          <c:x val="0.12381852551984877"/>
          <c:y val="0.17613636363636365"/>
        </c:manualLayout>
      </c:layout>
      <c:overlay val="0"/>
      <c:spPr>
        <a:noFill/>
        <a:ln w="25400">
          <a:noFill/>
        </a:ln>
      </c:spPr>
    </c:title>
    <c:autoTitleDeleted val="0"/>
    <c:plotArea>
      <c:layout>
        <c:manualLayout>
          <c:layoutTarget val="inner"/>
          <c:xMode val="edge"/>
          <c:yMode val="edge"/>
          <c:x val="0.21739130434782608"/>
          <c:y val="0.34517045454545453"/>
          <c:w val="0.31474480151228734"/>
          <c:h val="0.47301136363636365"/>
        </c:manualLayout>
      </c:layout>
      <c:pieChart>
        <c:varyColors val="1"/>
        <c:ser>
          <c:idx val="0"/>
          <c:order val="0"/>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3BA4-4F4F-8A0D-7BD6373385C1}"/>
              </c:ext>
            </c:extLst>
          </c:dPt>
          <c:dPt>
            <c:idx val="1"/>
            <c:bubble3D val="0"/>
            <c:spPr>
              <a:solidFill>
                <a:schemeClr val="accent1">
                  <a:lumMod val="20000"/>
                  <a:lumOff val="80000"/>
                </a:schemeClr>
              </a:solidFill>
              <a:ln w="12700">
                <a:solidFill>
                  <a:srgbClr val="000000"/>
                </a:solidFill>
                <a:prstDash val="solid"/>
              </a:ln>
            </c:spPr>
            <c:extLst>
              <c:ext xmlns:c16="http://schemas.microsoft.com/office/drawing/2014/chart" uri="{C3380CC4-5D6E-409C-BE32-E72D297353CC}">
                <c16:uniqueId val="{00000002-3BA4-4F4F-8A0D-7BD6373385C1}"/>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('Breakeven Analysis Data'!$C$15,'Breakeven Analysis Data'!$C$18)</c:f>
              <c:strCache>
                <c:ptCount val="2"/>
                <c:pt idx="0">
                  <c:v>Variable costs per study</c:v>
                </c:pt>
                <c:pt idx="1">
                  <c:v>per Study contribution margin</c:v>
                </c:pt>
              </c:strCache>
            </c:strRef>
          </c:cat>
          <c:val>
            <c:numRef>
              <c:f>('Breakeven Analysis Data'!$F$15,'Breakeven Analysis Data'!$F$18)</c:f>
              <c:numCache>
                <c:formatCode>#,##0.00_);\(#,##0.00\)</c:formatCode>
                <c:ptCount val="2"/>
                <c:pt idx="0">
                  <c:v>0</c:v>
                </c:pt>
                <c:pt idx="1">
                  <c:v>0</c:v>
                </c:pt>
              </c:numCache>
            </c:numRef>
          </c:val>
          <c:extLst>
            <c:ext xmlns:c16="http://schemas.microsoft.com/office/drawing/2014/chart" uri="{C3380CC4-5D6E-409C-BE32-E72D297353CC}">
              <c16:uniqueId val="{00000003-3BA4-4F4F-8A0D-7BD6373385C1}"/>
            </c:ext>
          </c:extLst>
        </c:ser>
        <c:dLbls>
          <c:showLegendKey val="0"/>
          <c:showVal val="1"/>
          <c:showCatName val="0"/>
          <c:showSerName val="0"/>
          <c:showPercent val="1"/>
          <c:showBubbleSize val="0"/>
          <c:showLeaderLines val="1"/>
        </c:dLbls>
        <c:firstSliceAng val="0"/>
      </c:pieChart>
      <c:spPr>
        <a:noFill/>
        <a:ln w="25400">
          <a:noFill/>
        </a:ln>
      </c:spPr>
    </c:plotArea>
    <c:legend>
      <c:legendPos val="r"/>
      <c:layout>
        <c:manualLayout>
          <c:xMode val="edge"/>
          <c:yMode val="edge"/>
          <c:x val="0.66351606805293006"/>
          <c:y val="0.25994318181818182"/>
          <c:w val="0.32514177693761814"/>
          <c:h val="9.2329545454545456E-2"/>
        </c:manualLayout>
      </c:layout>
      <c:overlay val="0"/>
      <c:spPr>
        <a:solidFill>
          <a:srgbClr val="FFFFFF"/>
        </a:solidFill>
        <a:ln w="25400">
          <a:noFill/>
        </a:ln>
      </c:spPr>
      <c:txPr>
        <a:bodyPr/>
        <a:lstStyle/>
        <a:p>
          <a:pPr>
            <a:defRPr sz="780" b="0" i="0" u="none" strike="noStrike" baseline="0">
              <a:solidFill>
                <a:srgbClr val="000000"/>
              </a:solidFill>
              <a:latin typeface="Tahoma"/>
              <a:ea typeface="Tahoma"/>
              <a:cs typeface="Tahoma"/>
            </a:defRPr>
          </a:pPr>
          <a:endParaRPr lang="en-US"/>
        </a:p>
      </c:txPr>
    </c:legend>
    <c:plotVisOnly val="1"/>
    <c:dispBlanksAs val="zero"/>
    <c:showDLblsOverMax val="0"/>
  </c:chart>
  <c:spPr>
    <a:solidFill>
      <a:srgbClr val="FFFFFF"/>
    </a:solidFill>
    <a:ln w="6350">
      <a:noFill/>
    </a:ln>
  </c:spPr>
  <c:txPr>
    <a:bodyPr/>
    <a:lstStyle/>
    <a:p>
      <a:pPr>
        <a:defRPr sz="9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US"/>
              <a:t>Variable Costs Per Study</a:t>
            </a:r>
          </a:p>
        </c:rich>
      </c:tx>
      <c:layout>
        <c:manualLayout>
          <c:xMode val="edge"/>
          <c:yMode val="edge"/>
          <c:x val="0.14416272240387532"/>
          <c:y val="0.17737430167597765"/>
        </c:manualLayout>
      </c:layout>
      <c:overlay val="0"/>
      <c:spPr>
        <a:noFill/>
        <a:ln w="25400">
          <a:noFill/>
        </a:ln>
      </c:spPr>
    </c:title>
    <c:autoTitleDeleted val="0"/>
    <c:plotArea>
      <c:layout>
        <c:manualLayout>
          <c:layoutTarget val="inner"/>
          <c:xMode val="edge"/>
          <c:yMode val="edge"/>
          <c:x val="0.20406131833224606"/>
          <c:y val="0.37709497206703912"/>
          <c:w val="0.28934067524721457"/>
          <c:h val="0.39804469273743015"/>
        </c:manualLayout>
      </c:layout>
      <c:pieChart>
        <c:varyColors val="1"/>
        <c:ser>
          <c:idx val="0"/>
          <c:order val="0"/>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69C8-48CE-96BD-465770A11685}"/>
              </c:ext>
            </c:extLst>
          </c:dPt>
          <c:dPt>
            <c:idx val="1"/>
            <c:bubble3D val="0"/>
            <c:spPr>
              <a:solidFill>
                <a:srgbClr val="802060"/>
              </a:solidFill>
              <a:ln w="12700">
                <a:solidFill>
                  <a:srgbClr val="000000"/>
                </a:solidFill>
                <a:prstDash val="solid"/>
              </a:ln>
            </c:spPr>
            <c:extLst>
              <c:ext xmlns:c16="http://schemas.microsoft.com/office/drawing/2014/chart" uri="{C3380CC4-5D6E-409C-BE32-E72D297353CC}">
                <c16:uniqueId val="{00000002-69C8-48CE-96BD-465770A11685}"/>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4-69C8-48CE-96BD-465770A11685}"/>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6-69C8-48CE-96BD-465770A11685}"/>
              </c:ext>
            </c:extLst>
          </c:dPt>
          <c:dPt>
            <c:idx val="4"/>
            <c:bubble3D val="0"/>
            <c:spPr>
              <a:solidFill>
                <a:srgbClr val="600080"/>
              </a:solidFill>
              <a:ln w="12700">
                <a:solidFill>
                  <a:srgbClr val="000000"/>
                </a:solidFill>
                <a:prstDash val="solid"/>
              </a:ln>
            </c:spPr>
            <c:extLst>
              <c:ext xmlns:c16="http://schemas.microsoft.com/office/drawing/2014/chart" uri="{C3380CC4-5D6E-409C-BE32-E72D297353CC}">
                <c16:uniqueId val="{00000008-69C8-48CE-96BD-465770A11685}"/>
              </c:ext>
            </c:extLst>
          </c:dPt>
          <c:dLbls>
            <c:numFmt formatCode="0%" sourceLinked="0"/>
            <c:spPr>
              <a:noFill/>
              <a:ln w="25400">
                <a:noFill/>
              </a:ln>
            </c:spPr>
            <c:txPr>
              <a:bodyPr wrap="square" lIns="38100" tIns="19050" rIns="38100" bIns="19050" anchor="ctr">
                <a:spAutoFit/>
              </a:bodyPr>
              <a:lstStyle/>
              <a:p>
                <a:pPr>
                  <a:defRPr sz="850" b="0"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'Breakeven Analysis Data'!$C$11:$C$14</c:f>
              <c:strCache>
                <c:ptCount val="4"/>
                <c:pt idx="0">
                  <c:v>Travel expense per study</c:v>
                </c:pt>
                <c:pt idx="1">
                  <c:v>Cleaning supplies per study</c:v>
                </c:pt>
                <c:pt idx="2">
                  <c:v>Feeding supplies per study</c:v>
                </c:pt>
                <c:pt idx="3">
                  <c:v>Endoscopist's pay per study</c:v>
                </c:pt>
              </c:strCache>
            </c:strRef>
          </c:cat>
          <c:val>
            <c:numRef>
              <c:f>'Breakeven Analysis Data'!$F$11:$F$14</c:f>
              <c:numCache>
                <c:formatCode>#,##0.00_);\(#,##0.00\)</c:formatCode>
                <c:ptCount val="4"/>
                <c:pt idx="0">
                  <c:v>0</c:v>
                </c:pt>
                <c:pt idx="1">
                  <c:v>0</c:v>
                </c:pt>
                <c:pt idx="2">
                  <c:v>0</c:v>
                </c:pt>
                <c:pt idx="3">
                  <c:v>0</c:v>
                </c:pt>
              </c:numCache>
            </c:numRef>
          </c:val>
          <c:extLst>
            <c:ext xmlns:c16="http://schemas.microsoft.com/office/drawing/2014/chart" uri="{C3380CC4-5D6E-409C-BE32-E72D297353CC}">
              <c16:uniqueId val="{00000009-69C8-48CE-96BD-465770A11685}"/>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0058644589105648"/>
          <c:y val="0.41371418688933115"/>
          <c:w val="0.38012622338156182"/>
          <c:h val="0.28181663478081853"/>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6350">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Break Even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'Tables for Graphs'!$C$2</c:f>
              <c:strCache>
                <c:ptCount val="1"/>
                <c:pt idx="0">
                  <c:v>Revenue per study</c:v>
                </c:pt>
              </c:strCache>
            </c:strRef>
          </c:tx>
          <c:spPr>
            <a:ln w="44450" cap="rnd">
              <a:solidFill>
                <a:schemeClr val="accent1"/>
              </a:solidFill>
              <a:round/>
            </a:ln>
            <a:effectLst/>
          </c:spPr>
          <c:marker>
            <c:symbol val="none"/>
          </c:marker>
          <c:xVal>
            <c:strRef>
              <c:f>'Tables for Graphs'!$B$3:$B$202</c:f>
            </c:strRef>
          </c:xVal>
          <c:yVal>
            <c:numRef>
              <c:f>'Tables for Graphs'!$C$3:$C$202</c:f>
              <c:numCache>
                <c:formatCode>#,##0_);[Red]\(#,##0\)</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extLst>
            <c:ext xmlns:c16="http://schemas.microsoft.com/office/drawing/2014/chart" uri="{C3380CC4-5D6E-409C-BE32-E72D297353CC}">
              <c16:uniqueId val="{00000000-5626-4413-A4CA-E69D62C088B7}"/>
            </c:ext>
          </c:extLst>
        </c:ser>
        <c:ser>
          <c:idx val="1"/>
          <c:order val="1"/>
          <c:tx>
            <c:strRef>
              <c:f>'Tables for Graphs'!$D$2</c:f>
              <c:strCache>
                <c:ptCount val="1"/>
                <c:pt idx="0">
                  <c:v>Total Cost per study</c:v>
                </c:pt>
              </c:strCache>
            </c:strRef>
          </c:tx>
          <c:spPr>
            <a:ln w="44450" cap="rnd">
              <a:solidFill>
                <a:schemeClr val="accent2"/>
              </a:solidFill>
              <a:round/>
            </a:ln>
            <a:effectLst/>
          </c:spPr>
          <c:marker>
            <c:symbol val="none"/>
          </c:marker>
          <c:xVal>
            <c:strRef>
              <c:f>'Tables for Graphs'!$B$3:$B$202</c:f>
            </c:strRef>
          </c:xVal>
          <c:yVal>
            <c:numRef>
              <c:f>'Tables for Graphs'!$D$3:$D$202</c:f>
              <c:numCache>
                <c:formatCode>#,##0_);[Red]\(#,##0\)</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extLst>
            <c:ext xmlns:c16="http://schemas.microsoft.com/office/drawing/2014/chart" uri="{C3380CC4-5D6E-409C-BE32-E72D297353CC}">
              <c16:uniqueId val="{00000001-5626-4413-A4CA-E69D62C088B7}"/>
            </c:ext>
          </c:extLst>
        </c:ser>
        <c:dLbls>
          <c:dLblPos val="t"/>
          <c:showLegendKey val="0"/>
          <c:showVal val="0"/>
          <c:showCatName val="0"/>
          <c:showSerName val="0"/>
          <c:showPercent val="0"/>
          <c:showBubbleSize val="0"/>
        </c:dLbls>
        <c:axId val="143119128"/>
        <c:axId val="143170864"/>
      </c:scatterChart>
      <c:valAx>
        <c:axId val="1431191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Studies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170864"/>
        <c:crosses val="autoZero"/>
        <c:crossBetween val="midCat"/>
      </c:valAx>
      <c:valAx>
        <c:axId val="143170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119128"/>
        <c:crosses val="autoZero"/>
        <c:crossBetween val="midCat"/>
      </c:valAx>
      <c:spPr>
        <a:gradFill>
          <a:gsLst>
            <a:gs pos="18000">
              <a:schemeClr val="accent1">
                <a:lumMod val="5000"/>
                <a:lumOff val="95000"/>
              </a:schemeClr>
            </a:gs>
            <a:gs pos="100000">
              <a:srgbClr val="D6E6F5"/>
            </a:gs>
            <a:gs pos="100000">
              <a:schemeClr val="accent1">
                <a:lumMod val="45000"/>
                <a:lumOff val="55000"/>
              </a:schemeClr>
            </a:gs>
          </a:gsLst>
          <a:lin ang="5400000" scaled="1"/>
        </a:gra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Tahoma"/>
                <a:ea typeface="Tahoma"/>
                <a:cs typeface="Tahoma"/>
              </a:defRPr>
            </a:pPr>
            <a:r>
              <a:rPr lang="en-US"/>
              <a:t>Study Contribution Margin</a:t>
            </a:r>
          </a:p>
        </c:rich>
      </c:tx>
      <c:layout>
        <c:manualLayout>
          <c:xMode val="edge"/>
          <c:yMode val="edge"/>
          <c:x val="0.12381852551984877"/>
          <c:y val="0.17613636363636365"/>
        </c:manualLayout>
      </c:layout>
      <c:overlay val="0"/>
      <c:spPr>
        <a:noFill/>
        <a:ln w="25400">
          <a:noFill/>
        </a:ln>
      </c:spPr>
    </c:title>
    <c:autoTitleDeleted val="0"/>
    <c:plotArea>
      <c:layout>
        <c:manualLayout>
          <c:layoutTarget val="inner"/>
          <c:xMode val="edge"/>
          <c:yMode val="edge"/>
          <c:x val="0.21739130434782608"/>
          <c:y val="0.34517045454545453"/>
          <c:w val="0.31474480151228734"/>
          <c:h val="0.47301136363636365"/>
        </c:manualLayout>
      </c:layout>
      <c:pieChart>
        <c:varyColors val="1"/>
        <c:ser>
          <c:idx val="0"/>
          <c:order val="0"/>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DFC2-4331-BE4B-5FBA06CF835B}"/>
              </c:ext>
            </c:extLst>
          </c:dPt>
          <c:dPt>
            <c:idx val="1"/>
            <c:bubble3D val="0"/>
            <c:spPr>
              <a:solidFill>
                <a:schemeClr val="accent1">
                  <a:lumMod val="20000"/>
                  <a:lumOff val="80000"/>
                </a:schemeClr>
              </a:solidFill>
              <a:ln w="12700">
                <a:solidFill>
                  <a:srgbClr val="000000"/>
                </a:solidFill>
                <a:prstDash val="solid"/>
              </a:ln>
            </c:spPr>
            <c:extLst>
              <c:ext xmlns:c16="http://schemas.microsoft.com/office/drawing/2014/chart" uri="{C3380CC4-5D6E-409C-BE32-E72D297353CC}">
                <c16:uniqueId val="{00000002-DFC2-4331-BE4B-5FBA06CF835B}"/>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(Instructions!$C$14,Instructions!$C$17)</c:f>
              <c:strCache>
                <c:ptCount val="2"/>
                <c:pt idx="0">
                  <c:v>Variable costs per study</c:v>
                </c:pt>
                <c:pt idx="1">
                  <c:v>per Study contribution margin</c:v>
                </c:pt>
              </c:strCache>
            </c:strRef>
          </c:cat>
          <c:val>
            <c:numRef>
              <c:f>(Instructions!$F$14,Instructions!$F$17)</c:f>
              <c:numCache>
                <c:formatCode>#,##0.00_);\(#,##0.00\)</c:formatCode>
                <c:ptCount val="2"/>
                <c:pt idx="0">
                  <c:v>233</c:v>
                </c:pt>
                <c:pt idx="1">
                  <c:v>167</c:v>
                </c:pt>
              </c:numCache>
            </c:numRef>
          </c:val>
          <c:extLst>
            <c:ext xmlns:c16="http://schemas.microsoft.com/office/drawing/2014/chart" uri="{C3380CC4-5D6E-409C-BE32-E72D297353CC}">
              <c16:uniqueId val="{00000003-DFC2-4331-BE4B-5FBA06CF835B}"/>
            </c:ext>
          </c:extLst>
        </c:ser>
        <c:dLbls>
          <c:showLegendKey val="0"/>
          <c:showVal val="1"/>
          <c:showCatName val="0"/>
          <c:showSerName val="0"/>
          <c:showPercent val="1"/>
          <c:showBubbleSize val="0"/>
          <c:showLeaderLines val="1"/>
        </c:dLbls>
        <c:firstSliceAng val="0"/>
      </c:pieChart>
      <c:spPr>
        <a:noFill/>
        <a:ln w="25400">
          <a:noFill/>
        </a:ln>
      </c:spPr>
    </c:plotArea>
    <c:legend>
      <c:legendPos val="r"/>
      <c:layout>
        <c:manualLayout>
          <c:xMode val="edge"/>
          <c:yMode val="edge"/>
          <c:x val="0.66351606805293006"/>
          <c:y val="0.25994318181818182"/>
          <c:w val="0.32514177693761814"/>
          <c:h val="9.2329545454545456E-2"/>
        </c:manualLayout>
      </c:layout>
      <c:overlay val="0"/>
      <c:spPr>
        <a:solidFill>
          <a:srgbClr val="FFFFFF"/>
        </a:solidFill>
        <a:ln w="25400">
          <a:noFill/>
        </a:ln>
      </c:spPr>
      <c:txPr>
        <a:bodyPr/>
        <a:lstStyle/>
        <a:p>
          <a:pPr>
            <a:defRPr sz="780" b="0" i="0" u="none" strike="noStrike" baseline="0">
              <a:solidFill>
                <a:srgbClr val="000000"/>
              </a:solidFill>
              <a:latin typeface="Tahoma"/>
              <a:ea typeface="Tahoma"/>
              <a:cs typeface="Tahoma"/>
            </a:defRPr>
          </a:pPr>
          <a:endParaRPr lang="en-US"/>
        </a:p>
      </c:txPr>
    </c:legend>
    <c:plotVisOnly val="1"/>
    <c:dispBlanksAs val="zero"/>
    <c:showDLblsOverMax val="0"/>
  </c:chart>
  <c:spPr>
    <a:solidFill>
      <a:srgbClr val="FFFFFF"/>
    </a:solidFill>
    <a:ln w="6350">
      <a:noFill/>
    </a:ln>
  </c:spPr>
  <c:txPr>
    <a:bodyPr/>
    <a:lstStyle/>
    <a:p>
      <a:pPr>
        <a:defRPr sz="9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US"/>
              <a:t>Variable Costs Per Study</a:t>
            </a:r>
          </a:p>
        </c:rich>
      </c:tx>
      <c:layout>
        <c:manualLayout>
          <c:xMode val="edge"/>
          <c:yMode val="edge"/>
          <c:x val="0.14416272240387532"/>
          <c:y val="0.17737430167597765"/>
        </c:manualLayout>
      </c:layout>
      <c:overlay val="0"/>
      <c:spPr>
        <a:noFill/>
        <a:ln w="25400">
          <a:noFill/>
        </a:ln>
      </c:spPr>
    </c:title>
    <c:autoTitleDeleted val="0"/>
    <c:plotArea>
      <c:layout>
        <c:manualLayout>
          <c:layoutTarget val="inner"/>
          <c:xMode val="edge"/>
          <c:yMode val="edge"/>
          <c:x val="0.20406131833224606"/>
          <c:y val="0.37709497206703912"/>
          <c:w val="0.28934067524721457"/>
          <c:h val="0.39804469273743015"/>
        </c:manualLayout>
      </c:layout>
      <c:pieChart>
        <c:varyColors val="1"/>
        <c:ser>
          <c:idx val="0"/>
          <c:order val="0"/>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1D8D-4712-B75B-382CD81F038A}"/>
              </c:ext>
            </c:extLst>
          </c:dPt>
          <c:dPt>
            <c:idx val="1"/>
            <c:bubble3D val="0"/>
            <c:spPr>
              <a:solidFill>
                <a:srgbClr val="802060"/>
              </a:solidFill>
              <a:ln w="12700">
                <a:solidFill>
                  <a:srgbClr val="000000"/>
                </a:solidFill>
                <a:prstDash val="solid"/>
              </a:ln>
            </c:spPr>
            <c:extLst>
              <c:ext xmlns:c16="http://schemas.microsoft.com/office/drawing/2014/chart" uri="{C3380CC4-5D6E-409C-BE32-E72D297353CC}">
                <c16:uniqueId val="{00000002-1D8D-4712-B75B-382CD81F038A}"/>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4-1D8D-4712-B75B-382CD81F038A}"/>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6-1D8D-4712-B75B-382CD81F038A}"/>
              </c:ext>
            </c:extLst>
          </c:dPt>
          <c:dPt>
            <c:idx val="4"/>
            <c:bubble3D val="0"/>
            <c:spPr>
              <a:solidFill>
                <a:srgbClr val="600080"/>
              </a:solidFill>
              <a:ln w="12700">
                <a:solidFill>
                  <a:srgbClr val="000000"/>
                </a:solidFill>
                <a:prstDash val="solid"/>
              </a:ln>
            </c:spPr>
            <c:extLst>
              <c:ext xmlns:c16="http://schemas.microsoft.com/office/drawing/2014/chart" uri="{C3380CC4-5D6E-409C-BE32-E72D297353CC}">
                <c16:uniqueId val="{00000008-1D8D-4712-B75B-382CD81F038A}"/>
              </c:ext>
            </c:extLst>
          </c:dPt>
          <c:dLbls>
            <c:numFmt formatCode="0%" sourceLinked="0"/>
            <c:spPr>
              <a:noFill/>
              <a:ln w="25400">
                <a:noFill/>
              </a:ln>
            </c:spPr>
            <c:txPr>
              <a:bodyPr wrap="square" lIns="38100" tIns="19050" rIns="38100" bIns="19050" anchor="ctr">
                <a:spAutoFit/>
              </a:bodyPr>
              <a:lstStyle/>
              <a:p>
                <a:pPr>
                  <a:defRPr sz="850" b="0"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Instructions!$C$10:$C$13</c:f>
              <c:strCache>
                <c:ptCount val="4"/>
                <c:pt idx="0">
                  <c:v>Travel expense per study</c:v>
                </c:pt>
                <c:pt idx="1">
                  <c:v>Cleaning supplies per study</c:v>
                </c:pt>
                <c:pt idx="2">
                  <c:v>Feeding suplies per study</c:v>
                </c:pt>
                <c:pt idx="3">
                  <c:v>Endoscopist's pay per study</c:v>
                </c:pt>
              </c:strCache>
            </c:strRef>
          </c:cat>
          <c:val>
            <c:numRef>
              <c:f>Instructions!$F$10:$F$13</c:f>
              <c:numCache>
                <c:formatCode>#,##0.00_);\(#,##0.00\)</c:formatCode>
                <c:ptCount val="4"/>
                <c:pt idx="0">
                  <c:v>25</c:v>
                </c:pt>
                <c:pt idx="1">
                  <c:v>5</c:v>
                </c:pt>
                <c:pt idx="2">
                  <c:v>3</c:v>
                </c:pt>
                <c:pt idx="3">
                  <c:v>200</c:v>
                </c:pt>
              </c:numCache>
            </c:numRef>
          </c:val>
          <c:extLst>
            <c:ext xmlns:c16="http://schemas.microsoft.com/office/drawing/2014/chart" uri="{C3380CC4-5D6E-409C-BE32-E72D297353CC}">
              <c16:uniqueId val="{00000009-1D8D-4712-B75B-382CD81F038A}"/>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5482363345422245"/>
          <c:y val="0.45670391061452514"/>
          <c:w val="0.32588897106791537"/>
          <c:h val="0.23882681564245811"/>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6350">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25400</xdr:colOff>
      <xdr:row>1</xdr:row>
      <xdr:rowOff>375252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133599" cy="1435703"/>
        </a:xfrm>
        <a:prstGeom prst="rect">
          <a:avLst/>
        </a:prstGeom>
      </xdr:spPr>
    </xdr:pic>
    <xdr:clientData/>
  </xdr:twoCellAnchor>
  <xdr:twoCellAnchor>
    <xdr:from>
      <xdr:col>7</xdr:col>
      <xdr:colOff>123825</xdr:colOff>
      <xdr:row>0</xdr:row>
      <xdr:rowOff>561975</xdr:rowOff>
    </xdr:from>
    <xdr:to>
      <xdr:col>12</xdr:col>
      <xdr:colOff>614363</xdr:colOff>
      <xdr:row>18</xdr:row>
      <xdr:rowOff>28575</xdr:rowOff>
    </xdr:to>
    <xdr:graphicFrame macro="">
      <xdr:nvGraphicFramePr>
        <xdr:cNvPr id="1031" name="Chart 7">
          <a:extLst>
            <a:ext uri="{FF2B5EF4-FFF2-40B4-BE49-F238E27FC236}">
              <a16:creationId xmlns:a16="http://schemas.microsoft.com/office/drawing/2014/main" id="{00000000-0008-0000-0000-00000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133350</xdr:colOff>
      <xdr:row>15</xdr:row>
      <xdr:rowOff>25399</xdr:rowOff>
    </xdr:from>
    <xdr:to>
      <xdr:col>12</xdr:col>
      <xdr:colOff>819149</xdr:colOff>
      <xdr:row>31</xdr:row>
      <xdr:rowOff>242888</xdr:rowOff>
    </xdr:to>
    <xdr:graphicFrame macro="">
      <xdr:nvGraphicFramePr>
        <xdr:cNvPr id="1032" name="Chart 8">
          <a:extLst>
            <a:ext uri="{FF2B5EF4-FFF2-40B4-BE49-F238E27FC236}">
              <a16:creationId xmlns:a16="http://schemas.microsoft.com/office/drawing/2014/main" id="{00000000-0008-0000-0000-00000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2</xdr:row>
      <xdr:rowOff>42863</xdr:rowOff>
    </xdr:from>
    <xdr:to>
      <xdr:col>17</xdr:col>
      <xdr:colOff>390525</xdr:colOff>
      <xdr:row>33</xdr:row>
      <xdr:rowOff>66675</xdr:rowOff>
    </xdr:to>
    <xdr:graphicFrame macro="">
      <xdr:nvGraphicFramePr>
        <xdr:cNvPr id="2" name="Chart 1">
          <a:extLst>
            <a:ext uri="{FF2B5EF4-FFF2-40B4-BE49-F238E27FC236}">
              <a16:creationId xmlns:a16="http://schemas.microsoft.com/office/drawing/2014/main" id="{3073D500-1244-4CB0-A104-C1895AF3CC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190499</xdr:colOff>
      <xdr:row>8</xdr:row>
      <xdr:rowOff>140303</xdr:rowOff>
    </xdr:to>
    <xdr:pic>
      <xdr:nvPicPr>
        <xdr:cNvPr id="3" name="Picture 2">
          <a:extLst>
            <a:ext uri="{FF2B5EF4-FFF2-40B4-BE49-F238E27FC236}">
              <a16:creationId xmlns:a16="http://schemas.microsoft.com/office/drawing/2014/main" id="{98D2293D-881E-4B30-BACF-92824FB2B9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133599" cy="14357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0</xdr:rowOff>
    </xdr:from>
    <xdr:to>
      <xdr:col>1</xdr:col>
      <xdr:colOff>1555750</xdr:colOff>
      <xdr:row>1</xdr:row>
      <xdr:rowOff>29145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0"/>
          <a:ext cx="1616075" cy="1091183"/>
        </a:xfrm>
        <a:prstGeom prst="rect">
          <a:avLst/>
        </a:prstGeom>
      </xdr:spPr>
    </xdr:pic>
    <xdr:clientData/>
  </xdr:twoCellAnchor>
  <xdr:twoCellAnchor>
    <xdr:from>
      <xdr:col>7</xdr:col>
      <xdr:colOff>123825</xdr:colOff>
      <xdr:row>0</xdr:row>
      <xdr:rowOff>561975</xdr:rowOff>
    </xdr:from>
    <xdr:to>
      <xdr:col>12</xdr:col>
      <xdr:colOff>614363</xdr:colOff>
      <xdr:row>17</xdr:row>
      <xdr:rowOff>28575</xdr:rowOff>
    </xdr:to>
    <xdr:graphicFrame macro="">
      <xdr:nvGraphicFramePr>
        <xdr:cNvPr id="3" name="Chart 7">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133350</xdr:colOff>
      <xdr:row>15</xdr:row>
      <xdr:rowOff>28575</xdr:rowOff>
    </xdr:from>
    <xdr:to>
      <xdr:col>12</xdr:col>
      <xdr:colOff>276225</xdr:colOff>
      <xdr:row>29</xdr:row>
      <xdr:rowOff>242888</xdr:rowOff>
    </xdr:to>
    <xdr:graphicFrame macro="">
      <xdr:nvGraphicFramePr>
        <xdr:cNvPr id="4" name="Chart 8">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2:F202" totalsRowShown="0" headerRowDxfId="1" dataDxfId="0">
  <autoFilter ref="B2:F202" xr:uid="{00000000-0009-0000-0100-000002000000}"/>
  <tableColumns count="5">
    <tableColumn id="1" xr3:uid="{00000000-0010-0000-0000-000001000000}" name="Number of Studies" dataDxfId="6">
      <calculatedColumnFormula>IF(B2="","",IF(Sales_volume_units&gt;='Tables for Graphs'!B2+1,'Tables for Graphs'!B2+1,""))</calculatedColumnFormula>
    </tableColumn>
    <tableColumn id="2" xr3:uid="{00000000-0010-0000-0000-000002000000}" name="Revenue per study" dataDxfId="5">
      <calculatedColumnFormula>IF(B3="","",Sales_price_unit*B3)</calculatedColumnFormula>
    </tableColumn>
    <tableColumn id="3" xr3:uid="{00000000-0010-0000-0000-000003000000}" name="Total Cost per study" dataDxfId="4">
      <calculatedColumnFormula>IF(B3="","",E3+F3)</calculatedColumnFormula>
    </tableColumn>
    <tableColumn id="4" xr3:uid="{00000000-0010-0000-0000-000004000000}" name="Cost per study" dataDxfId="3">
      <calculatedColumnFormula>IF(B3="","",Variable_cost_unit*B3)</calculatedColumnFormula>
    </tableColumn>
    <tableColumn id="5" xr3:uid="{00000000-0010-0000-0000-000005000000}" name="Monthly fixed cost" dataDxfId="2">
      <calculatedColumnFormula>IF(B3="","",Total_fixed)</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atcommedica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patcommedical.com/"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26"/>
    <pageSetUpPr autoPageBreaks="0" fitToPage="1"/>
  </sheetPr>
  <dimension ref="A1:N40"/>
  <sheetViews>
    <sheetView showGridLines="0" tabSelected="1" topLeftCell="A2" zoomScale="70" zoomScaleNormal="70" workbookViewId="0">
      <selection activeCell="F6" sqref="F6"/>
    </sheetView>
  </sheetViews>
  <sheetFormatPr defaultColWidth="9.1328125" defaultRowHeight="12.75" x14ac:dyDescent="0.35"/>
  <cols>
    <col min="1" max="1" width="1.73046875" style="1" customWidth="1"/>
    <col min="2" max="2" width="27.73046875" style="1" customWidth="1"/>
    <col min="3" max="3" width="9.73046875" style="1" customWidth="1"/>
    <col min="4" max="4" width="19" style="1" customWidth="1"/>
    <col min="5" max="5" width="18.1328125" style="1" customWidth="1"/>
    <col min="6" max="6" width="15.86328125" style="15" customWidth="1"/>
    <col min="7" max="7" width="17.3984375" style="8" customWidth="1"/>
    <col min="8" max="8" width="16.6640625" style="15" customWidth="1"/>
    <col min="9" max="9" width="18.6640625" style="1" customWidth="1"/>
    <col min="10" max="10" width="17.53125" style="1" customWidth="1"/>
    <col min="11" max="11" width="17.86328125" style="1" customWidth="1"/>
    <col min="12" max="12" width="17.265625" style="1" customWidth="1"/>
    <col min="13" max="13" width="17.06640625" style="1" customWidth="1"/>
    <col min="14" max="14" width="17.86328125" style="1" customWidth="1"/>
    <col min="15" max="16384" width="9.1328125" style="1"/>
  </cols>
  <sheetData>
    <row r="1" spans="1:10" ht="83.65" customHeight="1" x14ac:dyDescent="1.25">
      <c r="A1" s="4"/>
      <c r="C1" s="50" t="s">
        <v>38</v>
      </c>
      <c r="D1" s="51"/>
      <c r="E1" s="51"/>
      <c r="F1" s="51"/>
      <c r="G1" s="51"/>
      <c r="H1" s="51"/>
      <c r="I1" s="51"/>
      <c r="J1" s="52"/>
    </row>
    <row r="2" spans="1:10" ht="83.65" customHeight="1" x14ac:dyDescent="1.25">
      <c r="A2" s="4"/>
      <c r="B2" s="41" t="s">
        <v>45</v>
      </c>
      <c r="C2" s="50"/>
      <c r="D2" s="51"/>
      <c r="E2" s="51"/>
      <c r="F2" s="51"/>
      <c r="G2" s="51"/>
      <c r="H2" s="51"/>
      <c r="I2" s="51"/>
      <c r="J2" s="52"/>
    </row>
    <row r="3" spans="1:10" ht="27.75" x14ac:dyDescent="0.75">
      <c r="A3" s="4"/>
      <c r="B3" s="53" t="s">
        <v>44</v>
      </c>
      <c r="C3" s="54"/>
      <c r="D3" s="2"/>
      <c r="E3" s="2"/>
      <c r="F3" s="2"/>
      <c r="G3" s="12"/>
      <c r="H3" s="7"/>
    </row>
    <row r="4" spans="1:10" s="10" customFormat="1" ht="15" x14ac:dyDescent="0.4">
      <c r="A4" s="9"/>
      <c r="B4" s="64" t="s">
        <v>43</v>
      </c>
      <c r="C4" s="55"/>
      <c r="D4" s="11"/>
      <c r="E4" s="11"/>
      <c r="F4" s="11"/>
      <c r="G4" s="56"/>
      <c r="H4" s="16"/>
    </row>
    <row r="5" spans="1:10" ht="15" x14ac:dyDescent="0.4">
      <c r="A5" s="4"/>
      <c r="B5" s="31" t="s">
        <v>39</v>
      </c>
      <c r="C5" s="31"/>
      <c r="D5" s="31"/>
      <c r="E5" s="32"/>
      <c r="F5" s="3"/>
      <c r="G5" s="13"/>
      <c r="H5" s="5"/>
    </row>
    <row r="6" spans="1:10" x14ac:dyDescent="0.35">
      <c r="A6" s="4"/>
      <c r="B6" s="3"/>
      <c r="C6" s="3" t="s">
        <v>40</v>
      </c>
      <c r="E6" s="3"/>
      <c r="F6" s="34">
        <v>0</v>
      </c>
      <c r="G6" s="5"/>
    </row>
    <row r="7" spans="1:10" x14ac:dyDescent="0.35">
      <c r="A7" s="4"/>
      <c r="B7" s="4"/>
      <c r="C7" s="3" t="s">
        <v>55</v>
      </c>
      <c r="E7" s="4"/>
      <c r="F7" s="35">
        <v>0</v>
      </c>
      <c r="G7" s="6"/>
    </row>
    <row r="8" spans="1:10" x14ac:dyDescent="0.35">
      <c r="C8" s="3" t="s">
        <v>56</v>
      </c>
      <c r="G8" s="21">
        <f>IF(OR(Sales_price_unit&lt;&gt;0,Sales_volume_units&lt;&gt;0),Sales_price_unit*Sales_volume_units,0)</f>
        <v>0</v>
      </c>
    </row>
    <row r="9" spans="1:10" ht="15.75" customHeight="1" x14ac:dyDescent="0.35">
      <c r="A9" s="4"/>
      <c r="B9" s="3"/>
      <c r="C9" s="3"/>
      <c r="D9" s="3"/>
      <c r="E9" s="3"/>
      <c r="F9" s="13"/>
      <c r="G9" s="13"/>
    </row>
    <row r="10" spans="1:10" ht="15.75" customHeight="1" x14ac:dyDescent="0.4">
      <c r="A10" s="4"/>
      <c r="B10" s="32" t="s">
        <v>9</v>
      </c>
      <c r="C10" s="32"/>
      <c r="D10" s="33"/>
      <c r="E10" s="33"/>
      <c r="F10" s="13"/>
      <c r="G10" s="13"/>
    </row>
    <row r="11" spans="1:10" x14ac:dyDescent="0.35">
      <c r="A11" s="4"/>
      <c r="B11" s="3"/>
      <c r="C11" s="3" t="s">
        <v>21</v>
      </c>
      <c r="E11" s="3"/>
      <c r="F11" s="36">
        <v>0</v>
      </c>
      <c r="G11" s="13"/>
    </row>
    <row r="12" spans="1:10" x14ac:dyDescent="0.35">
      <c r="A12" s="4"/>
      <c r="B12" s="3"/>
      <c r="C12" s="3" t="s">
        <v>22</v>
      </c>
      <c r="E12" s="3"/>
      <c r="F12" s="36">
        <v>0</v>
      </c>
      <c r="G12" s="13"/>
    </row>
    <row r="13" spans="1:10" x14ac:dyDescent="0.35">
      <c r="A13" s="4"/>
      <c r="B13" s="3"/>
      <c r="C13" s="3" t="s">
        <v>42</v>
      </c>
      <c r="E13" s="3"/>
      <c r="F13" s="36">
        <v>0</v>
      </c>
      <c r="G13" s="13"/>
    </row>
    <row r="14" spans="1:10" x14ac:dyDescent="0.35">
      <c r="A14" s="4"/>
      <c r="B14" s="3"/>
      <c r="C14" s="3" t="s">
        <v>28</v>
      </c>
      <c r="E14" s="3"/>
      <c r="F14" s="36">
        <v>0</v>
      </c>
      <c r="G14" s="13"/>
    </row>
    <row r="15" spans="1:10" x14ac:dyDescent="0.35">
      <c r="A15" s="4"/>
      <c r="B15" s="3"/>
      <c r="C15" s="3" t="s">
        <v>29</v>
      </c>
      <c r="E15" s="3"/>
      <c r="F15" s="22">
        <f>IF(SUM(Variable_costs_unit),SUM(Variable_costs_unit),0)</f>
        <v>0</v>
      </c>
      <c r="G15" s="15"/>
    </row>
    <row r="16" spans="1:10" ht="13.15" thickBot="1" x14ac:dyDescent="0.4">
      <c r="A16" s="4"/>
      <c r="B16" s="3"/>
      <c r="C16" s="3" t="s">
        <v>33</v>
      </c>
      <c r="E16" s="3"/>
      <c r="F16" s="14"/>
      <c r="G16" s="25">
        <f>IF(Variable_Unit_Cost,Variable_Unit_Cost*Sales_volume_units,0)</f>
        <v>0</v>
      </c>
    </row>
    <row r="17" spans="1:10" x14ac:dyDescent="0.35">
      <c r="A17" s="4"/>
      <c r="B17" s="3"/>
      <c r="C17" s="3"/>
      <c r="E17" s="3"/>
      <c r="F17" s="14"/>
      <c r="G17" s="14"/>
      <c r="H17" s="1"/>
    </row>
    <row r="18" spans="1:10" x14ac:dyDescent="0.35">
      <c r="A18" s="4"/>
      <c r="B18" s="3"/>
      <c r="C18" s="3" t="s">
        <v>34</v>
      </c>
      <c r="E18" s="3"/>
      <c r="F18" s="21">
        <f>IF(Sales_price_unit&gt;0,MAX(0,Sales_price_unit-Variable_Unit_Cost),0)</f>
        <v>0</v>
      </c>
      <c r="G18" s="14"/>
      <c r="H18" s="1"/>
    </row>
    <row r="19" spans="1:10" x14ac:dyDescent="0.35">
      <c r="A19" s="4"/>
      <c r="B19" s="3"/>
      <c r="C19" s="3" t="s">
        <v>8</v>
      </c>
      <c r="E19" s="3"/>
      <c r="F19" s="14"/>
      <c r="G19" s="21">
        <f>IF(OR(Total_Sales&lt;&gt;0,Total_variable&lt;&gt;0),Total_Sales-Total_variable,0)</f>
        <v>0</v>
      </c>
      <c r="H19" s="1"/>
    </row>
    <row r="20" spans="1:10" ht="13.15" x14ac:dyDescent="0.4">
      <c r="A20" s="4"/>
      <c r="B20" s="3"/>
      <c r="C20" s="3"/>
      <c r="D20" s="17"/>
      <c r="E20" s="3"/>
      <c r="F20" s="13"/>
      <c r="G20" s="14"/>
      <c r="H20" s="1"/>
    </row>
    <row r="21" spans="1:10" ht="15" x14ac:dyDescent="0.4">
      <c r="A21" s="4"/>
      <c r="B21" s="32" t="s">
        <v>36</v>
      </c>
      <c r="C21" s="32"/>
      <c r="D21" s="33"/>
      <c r="E21" s="33"/>
      <c r="F21" s="60"/>
      <c r="G21" s="13"/>
      <c r="H21" s="1"/>
    </row>
    <row r="22" spans="1:10" x14ac:dyDescent="0.35">
      <c r="A22" s="4"/>
      <c r="B22" s="3"/>
      <c r="C22" s="3" t="s">
        <v>41</v>
      </c>
      <c r="E22" s="3"/>
      <c r="F22" s="34">
        <v>0</v>
      </c>
      <c r="G22" s="1"/>
      <c r="H22" s="1"/>
    </row>
    <row r="23" spans="1:10" x14ac:dyDescent="0.35">
      <c r="A23" s="4"/>
      <c r="B23" s="3"/>
      <c r="C23" s="3" t="s">
        <v>6</v>
      </c>
      <c r="E23" s="3"/>
      <c r="F23" s="34">
        <v>0</v>
      </c>
      <c r="G23" s="1"/>
      <c r="H23" s="1"/>
    </row>
    <row r="24" spans="1:10" x14ac:dyDescent="0.35">
      <c r="A24" s="4"/>
      <c r="B24" s="3"/>
      <c r="C24" s="3" t="s">
        <v>37</v>
      </c>
      <c r="E24" s="3"/>
      <c r="F24" s="34">
        <v>0</v>
      </c>
      <c r="G24" s="1"/>
      <c r="H24" s="1"/>
    </row>
    <row r="25" spans="1:10" x14ac:dyDescent="0.35">
      <c r="A25" s="4"/>
      <c r="B25" s="3"/>
      <c r="C25" s="3" t="s">
        <v>7</v>
      </c>
      <c r="E25" s="3"/>
      <c r="F25" s="34">
        <v>0</v>
      </c>
      <c r="G25" s="1"/>
      <c r="H25" s="1"/>
    </row>
    <row r="26" spans="1:10" ht="13.15" thickBot="1" x14ac:dyDescent="0.4">
      <c r="A26" s="4"/>
      <c r="B26" s="3"/>
      <c r="C26" s="3" t="s">
        <v>18</v>
      </c>
      <c r="E26" s="3"/>
      <c r="F26" s="13"/>
      <c r="G26" s="26">
        <f>IF(SUM(Fixed_costs)&lt;&gt;0,SUM(Fixed_costs),0)</f>
        <v>0</v>
      </c>
      <c r="H26" s="1"/>
    </row>
    <row r="27" spans="1:10" ht="13.15" thickBot="1" x14ac:dyDescent="0.4">
      <c r="C27" s="3"/>
      <c r="F27" s="13"/>
      <c r="G27" s="15"/>
      <c r="H27" s="1"/>
    </row>
    <row r="28" spans="1:10" ht="13.15" thickBot="1" x14ac:dyDescent="0.4">
      <c r="A28" s="4"/>
      <c r="B28" s="3"/>
      <c r="C28" s="3" t="s">
        <v>10</v>
      </c>
      <c r="E28" s="3"/>
      <c r="G28" s="27">
        <f>IF(OR(Gross_margin&lt;&gt;0,Total_fixed&lt;&gt;0),Gross_margin-Total_fixed,0)</f>
        <v>0</v>
      </c>
      <c r="H28" s="1"/>
    </row>
    <row r="29" spans="1:10" x14ac:dyDescent="0.35">
      <c r="G29" s="15"/>
    </row>
    <row r="30" spans="1:10" ht="33.75" x14ac:dyDescent="1.25">
      <c r="F30" s="51"/>
    </row>
    <row r="31" spans="1:10" ht="33.75" x14ac:dyDescent="1.25">
      <c r="B31" s="50" t="s">
        <v>13</v>
      </c>
      <c r="C31" s="51"/>
      <c r="D31" s="51"/>
      <c r="E31" s="51"/>
      <c r="G31" s="1"/>
      <c r="H31" s="1"/>
    </row>
    <row r="32" spans="1:10" ht="27.75" x14ac:dyDescent="0.75">
      <c r="B32" s="18" t="s">
        <v>24</v>
      </c>
      <c r="C32" s="18"/>
      <c r="D32" s="19"/>
      <c r="E32" s="19"/>
      <c r="F32" s="42" t="str">
        <f>IF(AND(Unit_contrib_margin&gt;0,Total_fixed&gt;0),Total_fixed/Unit_contrib_margin,"")</f>
        <v/>
      </c>
      <c r="G32" s="18"/>
      <c r="H32" s="19"/>
      <c r="I32" s="19"/>
      <c r="J32" s="20"/>
    </row>
    <row r="33" spans="2:14" ht="20.65" x14ac:dyDescent="0.6">
      <c r="B33" s="18" t="s">
        <v>25</v>
      </c>
      <c r="C33" s="18"/>
      <c r="D33" s="19"/>
      <c r="E33" s="19"/>
      <c r="F33" s="20"/>
      <c r="G33" s="18"/>
      <c r="H33" s="19"/>
      <c r="I33" s="19"/>
      <c r="J33" s="20"/>
    </row>
    <row r="34" spans="2:14" ht="17.25" x14ac:dyDescent="0.45">
      <c r="B34" s="61" t="s">
        <v>32</v>
      </c>
      <c r="D34" s="37">
        <f>IF(Sales_volume_units,Sales_volume_units*0,0)</f>
        <v>0</v>
      </c>
      <c r="E34" s="37">
        <f>IF(Sales_volume_units,Sales_volume_units*0.1,0)</f>
        <v>0</v>
      </c>
      <c r="F34" s="37">
        <f>IF(Sales_volume_units,Sales_volume_units*0.2,0)</f>
        <v>0</v>
      </c>
      <c r="G34" s="37">
        <f>IF(Sales_volume_units,Sales_volume_units*0.3,0)</f>
        <v>0</v>
      </c>
      <c r="H34" s="37">
        <f>IF(Sales_volume_units,Sales_volume_units*0.4,0)</f>
        <v>0</v>
      </c>
      <c r="I34" s="37">
        <f>IF(Sales_volume_units,Sales_volume_units*0.5,0)</f>
        <v>0</v>
      </c>
      <c r="J34" s="37">
        <f>IF(Sales_volume_units,Sales_volume_units*0.6,0)</f>
        <v>0</v>
      </c>
      <c r="K34" s="37">
        <f>IF(Sales_volume_units,Sales_volume_units*0.7,0)</f>
        <v>0</v>
      </c>
      <c r="L34" s="37">
        <f>IF(Sales_volume_units,Sales_volume_units*0.8,0)</f>
        <v>0</v>
      </c>
      <c r="M34" s="37">
        <f>IF(Sales_volume_units,Sales_volume_units*0.9,0)</f>
        <v>0</v>
      </c>
      <c r="N34" s="37">
        <f>Sales_volume_units</f>
        <v>0</v>
      </c>
    </row>
    <row r="35" spans="2:14" ht="17.25" x14ac:dyDescent="0.45">
      <c r="B35" s="61" t="s">
        <v>20</v>
      </c>
      <c r="D35" s="38">
        <f t="shared" ref="D35:N35" si="0">Sales_price_unit</f>
        <v>0</v>
      </c>
      <c r="E35" s="38">
        <f t="shared" si="0"/>
        <v>0</v>
      </c>
      <c r="F35" s="38">
        <f t="shared" si="0"/>
        <v>0</v>
      </c>
      <c r="G35" s="38">
        <f t="shared" si="0"/>
        <v>0</v>
      </c>
      <c r="H35" s="38">
        <f t="shared" si="0"/>
        <v>0</v>
      </c>
      <c r="I35" s="38">
        <f t="shared" si="0"/>
        <v>0</v>
      </c>
      <c r="J35" s="38">
        <f t="shared" si="0"/>
        <v>0</v>
      </c>
      <c r="K35" s="38">
        <f t="shared" si="0"/>
        <v>0</v>
      </c>
      <c r="L35" s="38">
        <f t="shared" si="0"/>
        <v>0</v>
      </c>
      <c r="M35" s="38">
        <f t="shared" si="0"/>
        <v>0</v>
      </c>
      <c r="N35" s="38">
        <f t="shared" si="0"/>
        <v>0</v>
      </c>
    </row>
    <row r="36" spans="2:14" ht="17.25" x14ac:dyDescent="0.45">
      <c r="B36" s="61" t="s">
        <v>27</v>
      </c>
      <c r="D36" s="38">
        <f t="shared" ref="D36:N36" si="1">Total_fixed</f>
        <v>0</v>
      </c>
      <c r="E36" s="38">
        <f t="shared" si="1"/>
        <v>0</v>
      </c>
      <c r="F36" s="38">
        <f t="shared" si="1"/>
        <v>0</v>
      </c>
      <c r="G36" s="38">
        <f t="shared" si="1"/>
        <v>0</v>
      </c>
      <c r="H36" s="38">
        <f t="shared" si="1"/>
        <v>0</v>
      </c>
      <c r="I36" s="38">
        <f t="shared" si="1"/>
        <v>0</v>
      </c>
      <c r="J36" s="38">
        <f t="shared" si="1"/>
        <v>0</v>
      </c>
      <c r="K36" s="38">
        <f t="shared" si="1"/>
        <v>0</v>
      </c>
      <c r="L36" s="38">
        <f t="shared" si="1"/>
        <v>0</v>
      </c>
      <c r="M36" s="38">
        <f t="shared" si="1"/>
        <v>0</v>
      </c>
      <c r="N36" s="38">
        <f t="shared" si="1"/>
        <v>0</v>
      </c>
    </row>
    <row r="37" spans="2:14" ht="17.25" x14ac:dyDescent="0.45">
      <c r="B37" s="62" t="s">
        <v>12</v>
      </c>
      <c r="C37" s="63"/>
      <c r="D37" s="38">
        <f t="shared" ref="D37:N37" si="2">Variable_Unit_Cost*D34</f>
        <v>0</v>
      </c>
      <c r="E37" s="38">
        <f t="shared" si="2"/>
        <v>0</v>
      </c>
      <c r="F37" s="38">
        <f t="shared" si="2"/>
        <v>0</v>
      </c>
      <c r="G37" s="38">
        <f t="shared" si="2"/>
        <v>0</v>
      </c>
      <c r="H37" s="38">
        <f t="shared" si="2"/>
        <v>0</v>
      </c>
      <c r="I37" s="38">
        <f t="shared" si="2"/>
        <v>0</v>
      </c>
      <c r="J37" s="38">
        <f t="shared" si="2"/>
        <v>0</v>
      </c>
      <c r="K37" s="38">
        <f t="shared" si="2"/>
        <v>0</v>
      </c>
      <c r="L37" s="38">
        <f t="shared" si="2"/>
        <v>0</v>
      </c>
      <c r="M37" s="38">
        <f t="shared" si="2"/>
        <v>0</v>
      </c>
      <c r="N37" s="38">
        <f t="shared" si="2"/>
        <v>0</v>
      </c>
    </row>
    <row r="38" spans="2:14" ht="17.25" x14ac:dyDescent="0.45">
      <c r="B38" s="62" t="s">
        <v>15</v>
      </c>
      <c r="C38" s="63"/>
      <c r="D38" s="38">
        <f t="shared" ref="D38:N38" si="3">SUM(D36:D37)</f>
        <v>0</v>
      </c>
      <c r="E38" s="38">
        <f t="shared" si="3"/>
        <v>0</v>
      </c>
      <c r="F38" s="38">
        <f t="shared" si="3"/>
        <v>0</v>
      </c>
      <c r="G38" s="38">
        <f t="shared" si="3"/>
        <v>0</v>
      </c>
      <c r="H38" s="38">
        <f t="shared" si="3"/>
        <v>0</v>
      </c>
      <c r="I38" s="38">
        <f t="shared" si="3"/>
        <v>0</v>
      </c>
      <c r="J38" s="38">
        <f t="shared" si="3"/>
        <v>0</v>
      </c>
      <c r="K38" s="38">
        <f t="shared" si="3"/>
        <v>0</v>
      </c>
      <c r="L38" s="38">
        <f t="shared" si="3"/>
        <v>0</v>
      </c>
      <c r="M38" s="38">
        <f t="shared" si="3"/>
        <v>0</v>
      </c>
      <c r="N38" s="38">
        <f t="shared" si="3"/>
        <v>0</v>
      </c>
    </row>
    <row r="39" spans="2:14" ht="17.649999999999999" thickBot="1" x14ac:dyDescent="0.5">
      <c r="B39" s="61" t="s">
        <v>14</v>
      </c>
      <c r="D39" s="39">
        <f t="shared" ref="D39:N39" si="4">D35*D34</f>
        <v>0</v>
      </c>
      <c r="E39" s="39">
        <f t="shared" si="4"/>
        <v>0</v>
      </c>
      <c r="F39" s="39">
        <f t="shared" si="4"/>
        <v>0</v>
      </c>
      <c r="G39" s="39">
        <f t="shared" si="4"/>
        <v>0</v>
      </c>
      <c r="H39" s="39">
        <f t="shared" si="4"/>
        <v>0</v>
      </c>
      <c r="I39" s="39">
        <f t="shared" si="4"/>
        <v>0</v>
      </c>
      <c r="J39" s="39">
        <f t="shared" si="4"/>
        <v>0</v>
      </c>
      <c r="K39" s="39">
        <f t="shared" si="4"/>
        <v>0</v>
      </c>
      <c r="L39" s="39">
        <f t="shared" si="4"/>
        <v>0</v>
      </c>
      <c r="M39" s="39">
        <f t="shared" si="4"/>
        <v>0</v>
      </c>
      <c r="N39" s="39">
        <f t="shared" si="4"/>
        <v>0</v>
      </c>
    </row>
    <row r="40" spans="2:14" ht="17.649999999999999" x14ac:dyDescent="0.5">
      <c r="B40" s="62" t="s">
        <v>16</v>
      </c>
      <c r="C40" s="63"/>
      <c r="D40" s="40">
        <f t="shared" ref="D40:N40" si="5">D39-D38</f>
        <v>0</v>
      </c>
      <c r="E40" s="40">
        <f t="shared" si="5"/>
        <v>0</v>
      </c>
      <c r="F40" s="40">
        <f t="shared" si="5"/>
        <v>0</v>
      </c>
      <c r="G40" s="40">
        <f t="shared" si="5"/>
        <v>0</v>
      </c>
      <c r="H40" s="40">
        <f t="shared" si="5"/>
        <v>0</v>
      </c>
      <c r="I40" s="40">
        <f t="shared" si="5"/>
        <v>0</v>
      </c>
      <c r="J40" s="40">
        <f t="shared" si="5"/>
        <v>0</v>
      </c>
      <c r="K40" s="40">
        <f t="shared" si="5"/>
        <v>0</v>
      </c>
      <c r="L40" s="40">
        <f t="shared" si="5"/>
        <v>0</v>
      </c>
      <c r="M40" s="40">
        <f t="shared" si="5"/>
        <v>0</v>
      </c>
      <c r="N40" s="40">
        <f t="shared" si="5"/>
        <v>0</v>
      </c>
    </row>
  </sheetData>
  <sheetProtection algorithmName="SHA-512" hashValue="2SniMyxpvalsvhNjOlC4b9ObylqRGf6KrcgyqPhe0H3MtTkDbwUPpYxVao+fPaF3Spnc6fcl8ZAkWEvDEwIkew==" saltValue="GA2MkD8y0ERzZU6SxpmvTw==" spinCount="100000" sheet="1" selectLockedCells="1"/>
  <scenarios current="0" show="0" sqref="H30">
    <scenario name="Lower price" count="2" user="Sally Herigstad" comment="Created by SH on 2/18/2004">
      <inputCells r="F6" val="4" numFmtId="37"/>
      <inputCells r="F7" val="600" numFmtId="37"/>
    </scenario>
    <scenario name="Higher price" count="2" user="Sally Herigstad" comment="Created by SH on 2/18/2004">
      <inputCells r="F6" val="6" numFmtId="37"/>
      <inputCells r="F7" val="450" numFmtId="37"/>
    </scenario>
  </scenarios>
  <phoneticPr fontId="0" type="noConversion"/>
  <dataValidations count="3">
    <dataValidation type="decimal" allowBlank="1" showInputMessage="1" showErrorMessage="1" error="Please enter an amount between -10,000,000 and 10,000,000." sqref="F33 F20:F21 F43:F65538 G5 G3 G27 F26 G29 F28 D37:N37 H44:H65538 J32:J33 G21 F9:F10 G9:G14" xr:uid="{00000000-0002-0000-0000-000000000000}">
      <formula1>-10000000</formula1>
      <formula2>10000000</formula2>
    </dataValidation>
    <dataValidation allowBlank="1" showInputMessage="1" showErrorMessage="1" error="Please enter an amount between -10,000,000 and 10,000,000." sqref="F32 G16:G20 G6:G8 H5 H3 F15:F19 G44:G65538 G26 F27 G28" xr:uid="{00000000-0002-0000-0000-000001000000}"/>
    <dataValidation type="decimal" allowBlank="1" showInputMessage="1" showErrorMessage="1" error="Please enter an amount between (10,000,000) and 10,000,000." sqref="F6:F7 F22:F25 F11:F14" xr:uid="{00000000-0002-0000-0000-000002000000}">
      <formula1>-10000000</formula1>
      <formula2>10000000</formula2>
    </dataValidation>
  </dataValidations>
  <hyperlinks>
    <hyperlink ref="B2" r:id="rId1" display="www.patcommedical.com" xr:uid="{00000000-0004-0000-0000-000000000000}"/>
  </hyperlinks>
  <printOptions horizontalCentered="1"/>
  <pageMargins left="0.65" right="0.65" top="0.8" bottom="0.8" header="0" footer="0"/>
  <pageSetup scale="50" orientation="landscape"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37A95-981F-44B8-BED1-20596C211651}">
  <sheetPr codeName="Sheet1"/>
  <dimension ref="A1:V41"/>
  <sheetViews>
    <sheetView showGridLines="0" showRowColHeaders="0" zoomScaleNormal="100" workbookViewId="0">
      <selection activeCell="U17" sqref="U17"/>
    </sheetView>
  </sheetViews>
  <sheetFormatPr defaultRowHeight="12.75" x14ac:dyDescent="0.35"/>
  <sheetData>
    <row r="1" spans="1:22" x14ac:dyDescent="0.35">
      <c r="A1" s="1"/>
      <c r="B1" s="1"/>
      <c r="C1" s="1"/>
      <c r="D1" s="1"/>
      <c r="E1" s="1"/>
      <c r="F1" s="1"/>
      <c r="G1" s="1"/>
      <c r="H1" s="1"/>
      <c r="I1" s="1"/>
      <c r="J1" s="1"/>
      <c r="K1" s="1"/>
      <c r="L1" s="1"/>
      <c r="M1" s="1"/>
      <c r="N1" s="1"/>
      <c r="O1" s="1"/>
      <c r="P1" s="1"/>
      <c r="Q1" s="1"/>
      <c r="R1" s="1"/>
      <c r="S1" s="1"/>
      <c r="T1" s="1"/>
      <c r="U1" s="1"/>
      <c r="V1" s="1"/>
    </row>
    <row r="2" spans="1:22" x14ac:dyDescent="0.35">
      <c r="A2" s="1"/>
      <c r="B2" s="1"/>
      <c r="C2" s="1"/>
      <c r="D2" s="1"/>
      <c r="E2" s="1"/>
      <c r="F2" s="1"/>
      <c r="G2" s="1"/>
      <c r="H2" s="1"/>
      <c r="I2" s="1"/>
      <c r="J2" s="1"/>
      <c r="K2" s="1"/>
      <c r="L2" s="1"/>
      <c r="M2" s="1"/>
      <c r="N2" s="1"/>
      <c r="O2" s="1"/>
      <c r="P2" s="1"/>
      <c r="Q2" s="1"/>
      <c r="R2" s="1"/>
      <c r="S2" s="1"/>
      <c r="T2" s="1"/>
      <c r="U2" s="1"/>
      <c r="V2" s="1"/>
    </row>
    <row r="3" spans="1:22" x14ac:dyDescent="0.35">
      <c r="A3" s="1"/>
      <c r="B3" s="1"/>
      <c r="C3" s="1"/>
      <c r="D3" s="1"/>
      <c r="E3" s="1"/>
      <c r="F3" s="1"/>
      <c r="G3" s="1"/>
      <c r="H3" s="1"/>
      <c r="I3" s="1"/>
      <c r="J3" s="1"/>
      <c r="K3" s="1"/>
      <c r="L3" s="1"/>
      <c r="M3" s="1"/>
      <c r="N3" s="1"/>
      <c r="O3" s="1"/>
      <c r="P3" s="1"/>
      <c r="Q3" s="1"/>
      <c r="R3" s="1"/>
      <c r="S3" s="1"/>
      <c r="T3" s="1"/>
      <c r="U3" s="1"/>
      <c r="V3" s="1"/>
    </row>
    <row r="4" spans="1:22" x14ac:dyDescent="0.35">
      <c r="A4" s="1"/>
      <c r="B4" s="1"/>
      <c r="C4" s="1"/>
      <c r="D4" s="1"/>
      <c r="E4" s="1"/>
      <c r="F4" s="1"/>
      <c r="G4" s="1"/>
      <c r="H4" s="1"/>
      <c r="I4" s="1"/>
      <c r="J4" s="1"/>
      <c r="K4" s="1"/>
      <c r="L4" s="1"/>
      <c r="M4" s="1"/>
      <c r="N4" s="1"/>
      <c r="O4" s="1"/>
      <c r="P4" s="1"/>
      <c r="Q4" s="1"/>
      <c r="R4" s="1"/>
      <c r="S4" s="1"/>
      <c r="T4" s="1"/>
      <c r="U4" s="1"/>
      <c r="V4" s="1"/>
    </row>
    <row r="5" spans="1:22" x14ac:dyDescent="0.35">
      <c r="A5" s="1"/>
      <c r="B5" s="1"/>
      <c r="C5" s="1"/>
      <c r="D5" s="1"/>
      <c r="E5" s="1"/>
      <c r="F5" s="1"/>
      <c r="G5" s="1"/>
      <c r="H5" s="1"/>
      <c r="I5" s="1"/>
      <c r="J5" s="1"/>
      <c r="K5" s="1"/>
      <c r="L5" s="1"/>
      <c r="M5" s="1"/>
      <c r="N5" s="1"/>
      <c r="O5" s="1"/>
      <c r="P5" s="1"/>
      <c r="Q5" s="1"/>
      <c r="R5" s="1"/>
      <c r="S5" s="1"/>
      <c r="T5" s="1"/>
      <c r="U5" s="1"/>
      <c r="V5" s="1"/>
    </row>
    <row r="6" spans="1:22" x14ac:dyDescent="0.35">
      <c r="A6" s="1"/>
      <c r="B6" s="1"/>
      <c r="C6" s="1"/>
      <c r="D6" s="1"/>
      <c r="E6" s="1"/>
      <c r="F6" s="1"/>
      <c r="G6" s="1"/>
      <c r="H6" s="1"/>
      <c r="I6" s="1"/>
      <c r="J6" s="1"/>
      <c r="K6" s="1"/>
      <c r="L6" s="1"/>
      <c r="M6" s="1"/>
      <c r="N6" s="1"/>
      <c r="O6" s="1"/>
      <c r="P6" s="1"/>
      <c r="Q6" s="1"/>
      <c r="R6" s="1"/>
      <c r="S6" s="1"/>
      <c r="T6" s="1"/>
      <c r="U6" s="1"/>
      <c r="V6" s="1"/>
    </row>
    <row r="7" spans="1:22" x14ac:dyDescent="0.35">
      <c r="A7" s="1"/>
      <c r="B7" s="1"/>
      <c r="C7" s="1"/>
      <c r="D7" s="1"/>
      <c r="E7" s="1"/>
      <c r="F7" s="1"/>
      <c r="G7" s="1"/>
      <c r="H7" s="1"/>
      <c r="I7" s="1"/>
      <c r="J7" s="1"/>
      <c r="K7" s="1"/>
      <c r="L7" s="1"/>
      <c r="M7" s="1"/>
      <c r="N7" s="1"/>
      <c r="O7" s="1"/>
      <c r="P7" s="1"/>
      <c r="Q7" s="1"/>
      <c r="R7" s="1"/>
      <c r="S7" s="1"/>
      <c r="T7" s="1"/>
      <c r="U7" s="1"/>
      <c r="V7" s="1"/>
    </row>
    <row r="8" spans="1:22" x14ac:dyDescent="0.35">
      <c r="A8" s="1"/>
      <c r="B8" s="1"/>
      <c r="C8" s="1"/>
      <c r="D8" s="1"/>
      <c r="E8" s="1"/>
      <c r="F8" s="1"/>
      <c r="G8" s="1"/>
      <c r="H8" s="1"/>
      <c r="I8" s="1"/>
      <c r="J8" s="1"/>
      <c r="K8" s="1"/>
      <c r="L8" s="1"/>
      <c r="M8" s="1"/>
      <c r="N8" s="1"/>
      <c r="O8" s="1"/>
      <c r="P8" s="1"/>
      <c r="Q8" s="1"/>
      <c r="R8" s="1"/>
      <c r="S8" s="1"/>
      <c r="T8" s="1"/>
      <c r="U8" s="1"/>
      <c r="V8" s="1"/>
    </row>
    <row r="9" spans="1:22" x14ac:dyDescent="0.35">
      <c r="A9" s="1"/>
      <c r="B9" s="1"/>
      <c r="C9" s="1"/>
      <c r="D9" s="1"/>
      <c r="E9" s="1"/>
      <c r="F9" s="1"/>
      <c r="G9" s="1"/>
      <c r="H9" s="1"/>
      <c r="I9" s="1"/>
      <c r="J9" s="1"/>
      <c r="K9" s="1"/>
      <c r="L9" s="1"/>
      <c r="M9" s="1"/>
      <c r="N9" s="1"/>
      <c r="O9" s="1"/>
      <c r="P9" s="1"/>
      <c r="Q9" s="1"/>
      <c r="R9" s="1"/>
      <c r="S9" s="1"/>
      <c r="T9" s="1"/>
      <c r="U9" s="1"/>
      <c r="V9" s="1"/>
    </row>
    <row r="10" spans="1:22" x14ac:dyDescent="0.35">
      <c r="A10" s="43" t="s">
        <v>58</v>
      </c>
      <c r="B10" s="44"/>
      <c r="C10" s="44"/>
      <c r="D10" s="1"/>
      <c r="E10" s="1"/>
      <c r="F10" s="1"/>
      <c r="G10" s="1"/>
      <c r="H10" s="1"/>
      <c r="I10" s="1"/>
      <c r="J10" s="1"/>
      <c r="K10" s="1"/>
      <c r="L10" s="1"/>
      <c r="M10" s="1"/>
      <c r="N10" s="1"/>
      <c r="O10" s="1"/>
      <c r="P10" s="1"/>
      <c r="Q10" s="1"/>
      <c r="R10" s="1"/>
      <c r="S10" s="1"/>
      <c r="T10" s="1"/>
      <c r="U10" s="1"/>
      <c r="V10" s="1"/>
    </row>
    <row r="11" spans="1:22" x14ac:dyDescent="0.35">
      <c r="A11" s="44"/>
      <c r="B11" s="44"/>
      <c r="C11" s="44"/>
      <c r="D11" s="1"/>
      <c r="E11" s="1"/>
      <c r="F11" s="1"/>
      <c r="G11" s="1"/>
      <c r="H11" s="1"/>
      <c r="I11" s="1"/>
      <c r="J11" s="1"/>
      <c r="K11" s="1"/>
      <c r="L11" s="1"/>
      <c r="M11" s="1"/>
      <c r="N11" s="1"/>
      <c r="O11" s="1"/>
      <c r="P11" s="1"/>
      <c r="Q11" s="1"/>
      <c r="R11" s="1"/>
      <c r="S11" s="1"/>
      <c r="T11" s="1"/>
      <c r="U11" s="1"/>
      <c r="V11" s="1"/>
    </row>
    <row r="12" spans="1:22" x14ac:dyDescent="0.35">
      <c r="A12" s="44"/>
      <c r="B12" s="44"/>
      <c r="C12" s="44"/>
      <c r="D12" s="1"/>
      <c r="E12" s="1"/>
      <c r="F12" s="1"/>
      <c r="G12" s="1"/>
      <c r="H12" s="1"/>
      <c r="I12" s="1"/>
      <c r="J12" s="1"/>
      <c r="K12" s="1"/>
      <c r="L12" s="1"/>
      <c r="M12" s="1"/>
      <c r="N12" s="1"/>
      <c r="O12" s="1"/>
      <c r="P12" s="1"/>
      <c r="Q12" s="1"/>
      <c r="R12" s="1"/>
      <c r="S12" s="1"/>
      <c r="T12" s="1"/>
      <c r="U12" s="1"/>
      <c r="V12" s="1"/>
    </row>
    <row r="13" spans="1:22" x14ac:dyDescent="0.35">
      <c r="A13" s="44"/>
      <c r="B13" s="44"/>
      <c r="C13" s="44"/>
      <c r="D13" s="1"/>
      <c r="E13" s="1"/>
      <c r="F13" s="1"/>
      <c r="G13" s="1"/>
      <c r="H13" s="1"/>
      <c r="I13" s="1"/>
      <c r="J13" s="1"/>
      <c r="K13" s="1"/>
      <c r="L13" s="1"/>
      <c r="M13" s="1"/>
      <c r="N13" s="1"/>
      <c r="O13" s="1"/>
      <c r="P13" s="1"/>
      <c r="Q13" s="1"/>
      <c r="R13" s="1"/>
      <c r="S13" s="1"/>
      <c r="T13" s="1"/>
      <c r="U13" s="1"/>
      <c r="V13" s="1"/>
    </row>
    <row r="14" spans="1:22" x14ac:dyDescent="0.35">
      <c r="A14" s="1"/>
      <c r="B14" s="1"/>
      <c r="C14" s="1"/>
      <c r="D14" s="1"/>
      <c r="E14" s="1"/>
      <c r="F14" s="1"/>
      <c r="G14" s="1"/>
      <c r="H14" s="1"/>
      <c r="I14" s="1"/>
      <c r="J14" s="1"/>
      <c r="K14" s="1"/>
      <c r="L14" s="1"/>
      <c r="M14" s="1"/>
      <c r="N14" s="1"/>
      <c r="O14" s="1"/>
      <c r="P14" s="1"/>
      <c r="Q14" s="1"/>
      <c r="R14" s="1"/>
      <c r="S14" s="1"/>
      <c r="T14" s="1"/>
      <c r="U14" s="1"/>
      <c r="V14" s="1"/>
    </row>
    <row r="15" spans="1:22" x14ac:dyDescent="0.35">
      <c r="A15" s="1"/>
      <c r="B15" s="1"/>
      <c r="C15" s="1"/>
      <c r="D15" s="1"/>
      <c r="E15" s="1"/>
      <c r="F15" s="1"/>
      <c r="G15" s="1"/>
      <c r="H15" s="1"/>
      <c r="I15" s="1"/>
      <c r="J15" s="1"/>
      <c r="K15" s="1"/>
      <c r="L15" s="1"/>
      <c r="M15" s="1"/>
      <c r="N15" s="1"/>
      <c r="O15" s="1"/>
      <c r="P15" s="1"/>
      <c r="Q15" s="1"/>
      <c r="R15" s="1"/>
      <c r="S15" s="1"/>
      <c r="T15" s="1"/>
      <c r="U15" s="1"/>
      <c r="V15" s="1"/>
    </row>
    <row r="16" spans="1:22" x14ac:dyDescent="0.35">
      <c r="A16" s="1"/>
      <c r="B16" s="1"/>
      <c r="C16" s="1"/>
      <c r="D16" s="1"/>
      <c r="E16" s="1"/>
      <c r="F16" s="1"/>
      <c r="G16" s="1"/>
      <c r="H16" s="1"/>
      <c r="I16" s="1"/>
      <c r="J16" s="1"/>
      <c r="K16" s="1"/>
      <c r="L16" s="1"/>
      <c r="M16" s="1"/>
      <c r="N16" s="1"/>
      <c r="O16" s="1"/>
      <c r="P16" s="1"/>
      <c r="Q16" s="1"/>
      <c r="R16" s="1"/>
      <c r="S16" s="1"/>
      <c r="T16" s="1"/>
      <c r="U16" s="1"/>
      <c r="V16" s="1"/>
    </row>
    <row r="17" spans="1:22" x14ac:dyDescent="0.35">
      <c r="A17" s="1"/>
      <c r="B17" s="1"/>
      <c r="C17" s="1"/>
      <c r="D17" s="1"/>
      <c r="E17" s="1"/>
      <c r="F17" s="1"/>
      <c r="G17" s="1"/>
      <c r="H17" s="1"/>
      <c r="I17" s="1"/>
      <c r="J17" s="1"/>
      <c r="K17" s="1"/>
      <c r="L17" s="1"/>
      <c r="M17" s="1"/>
      <c r="N17" s="1"/>
      <c r="O17" s="1"/>
      <c r="P17" s="1"/>
      <c r="Q17" s="1"/>
      <c r="R17" s="1"/>
      <c r="S17" s="1"/>
      <c r="T17" s="1"/>
      <c r="U17" s="1"/>
      <c r="V17" s="1"/>
    </row>
    <row r="18" spans="1:22" x14ac:dyDescent="0.35">
      <c r="A18" s="1"/>
      <c r="B18" s="1"/>
      <c r="C18" s="1"/>
      <c r="D18" s="1"/>
      <c r="E18" s="1"/>
      <c r="F18" s="1"/>
      <c r="G18" s="1"/>
      <c r="H18" s="1"/>
      <c r="I18" s="1"/>
      <c r="J18" s="1"/>
      <c r="K18" s="1"/>
      <c r="L18" s="1"/>
      <c r="M18" s="1"/>
      <c r="N18" s="1"/>
      <c r="O18" s="1"/>
      <c r="P18" s="1"/>
      <c r="Q18" s="1"/>
      <c r="R18" s="1"/>
      <c r="S18" s="1"/>
      <c r="T18" s="1"/>
      <c r="U18" s="1"/>
      <c r="V18" s="1"/>
    </row>
    <row r="19" spans="1:22" x14ac:dyDescent="0.35">
      <c r="A19" s="1"/>
      <c r="B19" s="1"/>
      <c r="C19" s="1"/>
      <c r="D19" s="1"/>
      <c r="E19" s="1"/>
      <c r="F19" s="1"/>
      <c r="G19" s="1"/>
      <c r="H19" s="1"/>
      <c r="I19" s="1"/>
      <c r="J19" s="1"/>
      <c r="K19" s="1"/>
      <c r="L19" s="1"/>
      <c r="M19" s="1"/>
      <c r="N19" s="1"/>
      <c r="O19" s="1"/>
      <c r="P19" s="1"/>
      <c r="Q19" s="1"/>
      <c r="R19" s="1"/>
      <c r="S19" s="1"/>
      <c r="T19" s="1"/>
      <c r="U19" s="1"/>
      <c r="V19" s="1"/>
    </row>
    <row r="20" spans="1:22" x14ac:dyDescent="0.35">
      <c r="A20" s="1"/>
      <c r="B20" s="1"/>
      <c r="C20" s="1"/>
      <c r="D20" s="1"/>
      <c r="E20" s="1"/>
      <c r="F20" s="1"/>
      <c r="G20" s="1"/>
      <c r="H20" s="1"/>
      <c r="I20" s="1"/>
      <c r="J20" s="1"/>
      <c r="K20" s="1"/>
      <c r="L20" s="1"/>
      <c r="M20" s="1"/>
      <c r="N20" s="1"/>
      <c r="O20" s="1"/>
      <c r="P20" s="1"/>
      <c r="Q20" s="1"/>
      <c r="R20" s="1"/>
      <c r="S20" s="1"/>
      <c r="T20" s="1"/>
      <c r="U20" s="1"/>
      <c r="V20" s="1"/>
    </row>
    <row r="21" spans="1:22" x14ac:dyDescent="0.35">
      <c r="A21" s="1"/>
      <c r="B21" s="1"/>
      <c r="C21" s="1"/>
      <c r="D21" s="1"/>
      <c r="E21" s="1"/>
      <c r="F21" s="1"/>
      <c r="G21" s="1"/>
      <c r="H21" s="1"/>
      <c r="I21" s="1"/>
      <c r="J21" s="1"/>
      <c r="K21" s="1"/>
      <c r="L21" s="1"/>
      <c r="M21" s="1"/>
      <c r="N21" s="1"/>
      <c r="O21" s="1"/>
      <c r="P21" s="1"/>
      <c r="Q21" s="1"/>
      <c r="R21" s="1"/>
      <c r="S21" s="1"/>
      <c r="T21" s="1"/>
      <c r="U21" s="1"/>
      <c r="V21" s="1"/>
    </row>
    <row r="22" spans="1:22" x14ac:dyDescent="0.35">
      <c r="A22" s="1"/>
      <c r="B22" s="1"/>
      <c r="C22" s="1"/>
      <c r="D22" s="1"/>
      <c r="E22" s="1"/>
      <c r="F22" s="1"/>
      <c r="G22" s="1"/>
      <c r="H22" s="1"/>
      <c r="I22" s="1"/>
      <c r="J22" s="1"/>
      <c r="K22" s="1"/>
      <c r="L22" s="1"/>
      <c r="M22" s="1"/>
      <c r="N22" s="1"/>
      <c r="O22" s="1"/>
      <c r="P22" s="1"/>
      <c r="Q22" s="1"/>
      <c r="R22" s="1"/>
      <c r="S22" s="1"/>
      <c r="T22" s="1"/>
      <c r="U22" s="1"/>
      <c r="V22" s="1"/>
    </row>
    <row r="23" spans="1:22" x14ac:dyDescent="0.35">
      <c r="A23" s="1"/>
      <c r="B23" s="1"/>
      <c r="C23" s="1"/>
      <c r="D23" s="1"/>
      <c r="E23" s="1"/>
      <c r="F23" s="1"/>
      <c r="G23" s="1"/>
      <c r="H23" s="1"/>
      <c r="I23" s="1"/>
      <c r="J23" s="1"/>
      <c r="K23" s="1"/>
      <c r="L23" s="1"/>
      <c r="M23" s="1"/>
      <c r="N23" s="1"/>
      <c r="O23" s="1"/>
      <c r="P23" s="1"/>
      <c r="Q23" s="1"/>
      <c r="R23" s="1"/>
      <c r="S23" s="1"/>
      <c r="T23" s="1"/>
      <c r="U23" s="1"/>
      <c r="V23" s="1"/>
    </row>
    <row r="24" spans="1:22" x14ac:dyDescent="0.35">
      <c r="A24" s="1"/>
      <c r="B24" s="1"/>
      <c r="C24" s="1"/>
      <c r="D24" s="1"/>
      <c r="E24" s="1"/>
      <c r="F24" s="1"/>
      <c r="G24" s="1"/>
      <c r="H24" s="1"/>
      <c r="I24" s="1"/>
      <c r="J24" s="1"/>
      <c r="K24" s="1"/>
      <c r="L24" s="1"/>
      <c r="M24" s="1"/>
      <c r="N24" s="1"/>
      <c r="O24" s="1"/>
      <c r="P24" s="1"/>
      <c r="Q24" s="1"/>
      <c r="R24" s="1"/>
      <c r="S24" s="1"/>
      <c r="T24" s="1"/>
      <c r="U24" s="1"/>
      <c r="V24" s="1"/>
    </row>
    <row r="25" spans="1:22" x14ac:dyDescent="0.35">
      <c r="A25" s="1"/>
      <c r="B25" s="1"/>
      <c r="C25" s="1"/>
      <c r="D25" s="1"/>
      <c r="E25" s="1"/>
      <c r="F25" s="1"/>
      <c r="G25" s="1"/>
      <c r="H25" s="1"/>
      <c r="I25" s="1"/>
      <c r="J25" s="1"/>
      <c r="K25" s="1"/>
      <c r="L25" s="1"/>
      <c r="M25" s="1"/>
      <c r="N25" s="1"/>
      <c r="O25" s="1"/>
      <c r="P25" s="1"/>
      <c r="Q25" s="1"/>
      <c r="R25" s="1"/>
      <c r="S25" s="1"/>
      <c r="T25" s="1"/>
      <c r="U25" s="1"/>
      <c r="V25" s="1"/>
    </row>
    <row r="26" spans="1:22" x14ac:dyDescent="0.35">
      <c r="A26" s="1"/>
      <c r="B26" s="1"/>
      <c r="C26" s="1"/>
      <c r="D26" s="1"/>
      <c r="E26" s="1"/>
      <c r="F26" s="1"/>
      <c r="G26" s="1"/>
      <c r="H26" s="1"/>
      <c r="I26" s="1"/>
      <c r="J26" s="1"/>
      <c r="K26" s="1"/>
      <c r="L26" s="1"/>
      <c r="M26" s="1"/>
      <c r="N26" s="1"/>
      <c r="O26" s="1"/>
      <c r="P26" s="1"/>
      <c r="Q26" s="1"/>
      <c r="R26" s="1"/>
      <c r="S26" s="1"/>
      <c r="T26" s="1"/>
      <c r="U26" s="1"/>
      <c r="V26" s="1"/>
    </row>
    <row r="27" spans="1:22" x14ac:dyDescent="0.35">
      <c r="A27" s="1"/>
      <c r="B27" s="1"/>
      <c r="C27" s="1"/>
      <c r="D27" s="1"/>
      <c r="E27" s="1"/>
      <c r="F27" s="1"/>
      <c r="G27" s="1"/>
      <c r="H27" s="1"/>
      <c r="I27" s="1"/>
      <c r="J27" s="1"/>
      <c r="K27" s="1"/>
      <c r="L27" s="1"/>
      <c r="M27" s="1"/>
      <c r="N27" s="1"/>
      <c r="O27" s="1"/>
      <c r="P27" s="1"/>
      <c r="Q27" s="1"/>
      <c r="R27" s="1"/>
      <c r="S27" s="1"/>
      <c r="T27" s="1"/>
      <c r="U27" s="1"/>
      <c r="V27" s="1"/>
    </row>
    <row r="28" spans="1:22" x14ac:dyDescent="0.35">
      <c r="A28" s="1"/>
      <c r="B28" s="1"/>
      <c r="C28" s="1"/>
      <c r="D28" s="1"/>
      <c r="E28" s="1"/>
      <c r="F28" s="1"/>
      <c r="G28" s="1"/>
      <c r="H28" s="1"/>
      <c r="I28" s="1"/>
      <c r="J28" s="1"/>
      <c r="K28" s="1"/>
      <c r="L28" s="1"/>
      <c r="M28" s="1"/>
      <c r="N28" s="1"/>
      <c r="O28" s="1"/>
      <c r="P28" s="1"/>
      <c r="Q28" s="1"/>
      <c r="R28" s="1"/>
      <c r="S28" s="1"/>
      <c r="T28" s="1"/>
      <c r="U28" s="1"/>
      <c r="V28" s="1"/>
    </row>
    <row r="29" spans="1:22" x14ac:dyDescent="0.35">
      <c r="A29" s="1"/>
      <c r="B29" s="1"/>
      <c r="C29" s="1"/>
      <c r="D29" s="1"/>
      <c r="E29" s="1"/>
      <c r="F29" s="1"/>
      <c r="G29" s="1"/>
      <c r="H29" s="1"/>
      <c r="I29" s="1"/>
      <c r="J29" s="1"/>
      <c r="K29" s="1"/>
      <c r="L29" s="1"/>
      <c r="M29" s="1"/>
      <c r="N29" s="1"/>
      <c r="O29" s="1"/>
      <c r="P29" s="1"/>
      <c r="Q29" s="1"/>
      <c r="R29" s="1"/>
      <c r="S29" s="1"/>
      <c r="T29" s="1"/>
      <c r="U29" s="1"/>
      <c r="V29" s="1"/>
    </row>
    <row r="30" spans="1:22" x14ac:dyDescent="0.35">
      <c r="A30" s="1"/>
      <c r="B30" s="1"/>
      <c r="C30" s="1"/>
      <c r="D30" s="1"/>
      <c r="E30" s="1"/>
      <c r="F30" s="1"/>
      <c r="G30" s="1"/>
      <c r="H30" s="1"/>
      <c r="I30" s="1"/>
      <c r="J30" s="1"/>
      <c r="K30" s="1"/>
      <c r="L30" s="1"/>
      <c r="M30" s="1"/>
      <c r="N30" s="1"/>
      <c r="O30" s="1"/>
      <c r="P30" s="1"/>
      <c r="Q30" s="1"/>
      <c r="R30" s="1"/>
      <c r="S30" s="1"/>
      <c r="T30" s="1"/>
      <c r="U30" s="1"/>
      <c r="V30" s="1"/>
    </row>
    <row r="31" spans="1:22" x14ac:dyDescent="0.35">
      <c r="A31" s="1"/>
      <c r="B31" s="1"/>
      <c r="C31" s="1"/>
      <c r="D31" s="1"/>
      <c r="E31" s="1"/>
      <c r="F31" s="1"/>
      <c r="G31" s="1"/>
      <c r="H31" s="1"/>
      <c r="I31" s="1"/>
      <c r="J31" s="1"/>
      <c r="K31" s="1"/>
      <c r="L31" s="1"/>
      <c r="M31" s="1"/>
      <c r="N31" s="1"/>
      <c r="O31" s="1"/>
      <c r="P31" s="1"/>
      <c r="Q31" s="1"/>
      <c r="R31" s="1"/>
      <c r="S31" s="1"/>
      <c r="T31" s="1"/>
      <c r="U31" s="1"/>
      <c r="V31" s="1"/>
    </row>
    <row r="32" spans="1:22" x14ac:dyDescent="0.35">
      <c r="A32" s="1"/>
      <c r="B32" s="1"/>
      <c r="C32" s="1"/>
      <c r="D32" s="1"/>
      <c r="E32" s="1"/>
      <c r="F32" s="1"/>
      <c r="G32" s="1"/>
      <c r="H32" s="1"/>
      <c r="I32" s="1"/>
      <c r="J32" s="1"/>
      <c r="K32" s="1"/>
      <c r="L32" s="1"/>
      <c r="M32" s="1"/>
      <c r="N32" s="1"/>
      <c r="O32" s="1"/>
      <c r="P32" s="1"/>
      <c r="Q32" s="1"/>
      <c r="R32" s="1"/>
      <c r="S32" s="1"/>
      <c r="T32" s="1"/>
      <c r="U32" s="1"/>
      <c r="V32" s="1"/>
    </row>
    <row r="33" spans="1:22" x14ac:dyDescent="0.35">
      <c r="A33" s="1"/>
      <c r="B33" s="1"/>
      <c r="C33" s="1"/>
      <c r="D33" s="1"/>
      <c r="E33" s="1"/>
      <c r="F33" s="1"/>
      <c r="G33" s="1"/>
      <c r="H33" s="1"/>
      <c r="I33" s="1"/>
      <c r="J33" s="1"/>
      <c r="K33" s="1"/>
      <c r="L33" s="1"/>
      <c r="M33" s="1"/>
      <c r="N33" s="1"/>
      <c r="O33" s="1"/>
      <c r="P33" s="1"/>
      <c r="Q33" s="1"/>
      <c r="R33" s="1"/>
      <c r="S33" s="1"/>
      <c r="T33" s="1"/>
      <c r="U33" s="1"/>
      <c r="V33" s="1"/>
    </row>
    <row r="34" spans="1:22" x14ac:dyDescent="0.35">
      <c r="A34" s="1"/>
      <c r="B34" s="1"/>
      <c r="C34" s="1"/>
      <c r="D34" s="1"/>
      <c r="E34" s="1"/>
      <c r="F34" s="1"/>
      <c r="G34" s="1"/>
      <c r="H34" s="1"/>
      <c r="I34" s="1"/>
      <c r="J34" s="1"/>
      <c r="K34" s="1"/>
      <c r="L34" s="1"/>
      <c r="M34" s="1"/>
      <c r="N34" s="1"/>
      <c r="O34" s="1"/>
      <c r="P34" s="1"/>
      <c r="Q34" s="1"/>
      <c r="R34" s="1"/>
      <c r="S34" s="1"/>
      <c r="T34" s="1"/>
      <c r="U34" s="1"/>
      <c r="V34" s="1"/>
    </row>
    <row r="35" spans="1:22" x14ac:dyDescent="0.35">
      <c r="A35" s="1"/>
      <c r="B35" s="1"/>
      <c r="C35" s="1"/>
      <c r="D35" s="1"/>
      <c r="E35" s="1"/>
      <c r="F35" s="1"/>
      <c r="G35" s="1"/>
      <c r="H35" s="1"/>
      <c r="I35" s="1"/>
      <c r="J35" s="1"/>
      <c r="K35" s="1"/>
      <c r="L35" s="1"/>
      <c r="M35" s="1"/>
      <c r="N35" s="1"/>
      <c r="O35" s="1"/>
      <c r="P35" s="1"/>
      <c r="Q35" s="1"/>
      <c r="R35" s="1"/>
      <c r="S35" s="1"/>
      <c r="T35" s="1"/>
      <c r="U35" s="1"/>
      <c r="V35" s="1"/>
    </row>
    <row r="36" spans="1:22" x14ac:dyDescent="0.35">
      <c r="A36" s="1"/>
      <c r="B36" s="1"/>
      <c r="C36" s="1"/>
      <c r="D36" s="1"/>
      <c r="E36" s="1"/>
      <c r="F36" s="1"/>
      <c r="G36" s="1"/>
      <c r="H36" s="1"/>
      <c r="I36" s="1"/>
      <c r="J36" s="1"/>
      <c r="K36" s="1"/>
      <c r="L36" s="1"/>
      <c r="M36" s="1"/>
      <c r="N36" s="1"/>
      <c r="O36" s="1"/>
      <c r="P36" s="1"/>
      <c r="Q36" s="1"/>
      <c r="R36" s="1"/>
      <c r="S36" s="1"/>
      <c r="T36" s="1"/>
      <c r="U36" s="1"/>
      <c r="V36" s="1"/>
    </row>
    <row r="37" spans="1:22" ht="13.15" thickBot="1" x14ac:dyDescent="0.4">
      <c r="A37" s="1"/>
      <c r="B37" s="1"/>
      <c r="C37" s="1"/>
      <c r="D37" s="1"/>
      <c r="E37" s="1"/>
      <c r="F37" s="1"/>
      <c r="G37" s="1"/>
      <c r="H37" s="1"/>
      <c r="I37" s="1"/>
      <c r="J37" s="1"/>
      <c r="K37" s="1"/>
      <c r="L37" s="1"/>
      <c r="M37" s="1"/>
      <c r="N37" s="1"/>
      <c r="O37" s="1"/>
      <c r="P37" s="1"/>
      <c r="Q37" s="1"/>
      <c r="R37" s="1"/>
      <c r="S37" s="1"/>
      <c r="T37" s="1"/>
      <c r="U37" s="1"/>
      <c r="V37" s="1"/>
    </row>
    <row r="38" spans="1:22" ht="17.649999999999999" thickBot="1" x14ac:dyDescent="0.5">
      <c r="A38" s="1"/>
      <c r="B38" s="1"/>
      <c r="C38" s="1"/>
      <c r="D38" s="1"/>
      <c r="E38" s="1"/>
      <c r="F38" s="1"/>
      <c r="G38" s="1"/>
      <c r="H38" s="45" t="s">
        <v>57</v>
      </c>
      <c r="I38" s="46"/>
      <c r="J38" s="46"/>
      <c r="K38" s="46"/>
      <c r="L38" s="46"/>
      <c r="M38" s="47" t="e">
        <f>'Tables for Graphs'!I11*-1</f>
        <v>#DIV/0!</v>
      </c>
      <c r="N38" s="48"/>
      <c r="O38" s="1"/>
      <c r="P38" s="1"/>
      <c r="Q38" s="1"/>
      <c r="R38" s="1"/>
      <c r="S38" s="1"/>
      <c r="T38" s="1"/>
      <c r="U38" s="1"/>
      <c r="V38" s="1"/>
    </row>
    <row r="39" spans="1:22" x14ac:dyDescent="0.35">
      <c r="A39" s="1"/>
      <c r="B39" s="1"/>
      <c r="C39" s="1"/>
      <c r="D39" s="1"/>
      <c r="E39" s="1"/>
      <c r="F39" s="1"/>
      <c r="G39" s="1"/>
      <c r="H39" s="1"/>
      <c r="I39" s="1"/>
      <c r="J39" s="1"/>
      <c r="K39" s="1"/>
      <c r="L39" s="1"/>
      <c r="M39" s="1"/>
      <c r="N39" s="1"/>
      <c r="O39" s="1"/>
      <c r="P39" s="1"/>
      <c r="Q39" s="1"/>
      <c r="R39" s="1"/>
      <c r="S39" s="1"/>
      <c r="T39" s="1"/>
      <c r="U39" s="1"/>
      <c r="V39" s="1"/>
    </row>
    <row r="40" spans="1:22" x14ac:dyDescent="0.35">
      <c r="A40" s="1"/>
      <c r="B40" s="1"/>
      <c r="C40" s="1"/>
      <c r="D40" s="1"/>
      <c r="E40" s="1"/>
      <c r="F40" s="1"/>
      <c r="G40" s="1"/>
      <c r="H40" s="1"/>
      <c r="I40" s="1"/>
      <c r="J40" s="1"/>
      <c r="K40" s="1"/>
      <c r="L40" s="1"/>
      <c r="M40" s="1"/>
      <c r="N40" s="1"/>
      <c r="O40" s="1"/>
      <c r="P40" s="1"/>
      <c r="Q40" s="1"/>
      <c r="R40" s="1"/>
      <c r="S40" s="1"/>
      <c r="T40" s="1"/>
      <c r="U40" s="1"/>
      <c r="V40" s="1"/>
    </row>
    <row r="41" spans="1:22" x14ac:dyDescent="0.35">
      <c r="A41" s="1"/>
      <c r="B41" s="1"/>
      <c r="C41" s="1"/>
      <c r="D41" s="1"/>
      <c r="E41" s="1"/>
      <c r="F41" s="1"/>
      <c r="G41" s="1"/>
      <c r="H41" s="1"/>
      <c r="I41" s="1"/>
      <c r="J41" s="1"/>
      <c r="K41" s="1"/>
      <c r="L41" s="1"/>
      <c r="M41" s="1"/>
      <c r="N41" s="1"/>
      <c r="O41" s="1"/>
      <c r="P41" s="1"/>
      <c r="Q41" s="1"/>
      <c r="R41" s="1"/>
      <c r="S41" s="1"/>
      <c r="T41" s="1"/>
      <c r="U41" s="1"/>
      <c r="V41" s="1"/>
    </row>
  </sheetData>
  <sheetProtection algorithmName="SHA-512" hashValue="l4R76kxONY+YXukOOD9VeDvQCVlukHBtoaK/1f2WzgcHOLFqX0BVU0bQcEjDX9o2XkPtHS41tWrFPh/H+FgEBg==" saltValue="MbDHlHRKutgImrwW0bmeCA==" spinCount="100000" sheet="1" objects="1" scenarios="1" selectLockedCells="1"/>
  <mergeCells count="3">
    <mergeCell ref="H38:L38"/>
    <mergeCell ref="M38:N38"/>
    <mergeCell ref="A10:C13"/>
  </mergeCells>
  <hyperlinks>
    <hyperlink ref="A10" r:id="rId1" display="www.patcommedical.com" xr:uid="{FC8FE057-B9CE-4FFA-A177-EF84AF6388FA}"/>
  </hyperlinks>
  <pageMargins left="0.7" right="0.7" top="0.75" bottom="0.75" header="0.3" footer="0.3"/>
  <pageSetup scale="56"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I202"/>
  <sheetViews>
    <sheetView workbookViewId="0">
      <selection activeCell="I30" sqref="I30"/>
    </sheetView>
  </sheetViews>
  <sheetFormatPr defaultRowHeight="12.75" x14ac:dyDescent="0.35"/>
  <cols>
    <col min="1" max="1" width="9.06640625" style="1"/>
    <col min="2" max="2" width="19.06640625" style="1" customWidth="1"/>
    <col min="3" max="3" width="19" style="1" customWidth="1"/>
    <col min="4" max="4" width="20.46484375" style="1" customWidth="1"/>
    <col min="5" max="5" width="17.265625" style="1" bestFit="1" customWidth="1"/>
    <col min="6" max="6" width="18.59765625" style="1" customWidth="1"/>
    <col min="7" max="7" width="9.06640625" style="1"/>
    <col min="8" max="8" width="24.59765625" style="1" bestFit="1" customWidth="1"/>
    <col min="9" max="16384" width="9.06640625" style="1"/>
  </cols>
  <sheetData>
    <row r="2" spans="2:9" x14ac:dyDescent="0.35">
      <c r="B2" s="1" t="s">
        <v>46</v>
      </c>
      <c r="C2" s="1" t="s">
        <v>47</v>
      </c>
      <c r="D2" s="1" t="s">
        <v>48</v>
      </c>
      <c r="E2" s="1" t="s">
        <v>50</v>
      </c>
      <c r="F2" s="1" t="s">
        <v>49</v>
      </c>
    </row>
    <row r="3" spans="2:9" x14ac:dyDescent="0.35">
      <c r="B3" s="1" t="str">
        <f>IF(Sales_volume_units&gt;=1,1,"")</f>
        <v/>
      </c>
      <c r="C3" s="1" t="str">
        <f t="shared" ref="C3:C34" si="0">IF(B3="","",Sales_price_unit*B3)</f>
        <v/>
      </c>
      <c r="D3" s="1" t="str">
        <f>IF(B3="","",E3+F3)</f>
        <v/>
      </c>
      <c r="E3" s="1" t="str">
        <f t="shared" ref="E3:E34" si="1">IF(B3="","",Variable_cost_unit*B3)</f>
        <v/>
      </c>
      <c r="F3" s="1" t="str">
        <f t="shared" ref="F3:F34" si="2">IF(B3="","",Total_fixed)</f>
        <v/>
      </c>
      <c r="H3" s="1" t="s">
        <v>51</v>
      </c>
      <c r="I3" s="1" t="e">
        <f>SLOPE(Table2[Revenue per study],Table2[Number of Studies])</f>
        <v>#DIV/0!</v>
      </c>
    </row>
    <row r="4" spans="2:9" x14ac:dyDescent="0.35">
      <c r="B4" s="1" t="str">
        <f>IF(B3="","",IF(Sales_volume_units&gt;='Tables for Graphs'!B3+1,'Tables for Graphs'!B3+1,""))</f>
        <v/>
      </c>
      <c r="C4" s="1" t="str">
        <f t="shared" si="0"/>
        <v/>
      </c>
      <c r="D4" s="1" t="str">
        <f t="shared" ref="D4:D67" si="3">IF(B4="","",E4+F4)</f>
        <v/>
      </c>
      <c r="E4" s="1" t="str">
        <f t="shared" si="1"/>
        <v/>
      </c>
      <c r="F4" s="1" t="str">
        <f t="shared" si="2"/>
        <v/>
      </c>
    </row>
    <row r="5" spans="2:9" x14ac:dyDescent="0.35">
      <c r="B5" s="1" t="str">
        <f>IF(B4="","",IF(Sales_volume_units&gt;='Tables for Graphs'!B4+1,'Tables for Graphs'!B4+1,""))</f>
        <v/>
      </c>
      <c r="C5" s="1" t="str">
        <f t="shared" si="0"/>
        <v/>
      </c>
      <c r="D5" s="1" t="str">
        <f t="shared" si="3"/>
        <v/>
      </c>
      <c r="E5" s="1" t="str">
        <f t="shared" si="1"/>
        <v/>
      </c>
      <c r="F5" s="1" t="str">
        <f t="shared" si="2"/>
        <v/>
      </c>
      <c r="H5" s="1" t="s">
        <v>52</v>
      </c>
      <c r="I5" s="1" t="e">
        <f>SLOPE(Table2[Total Cost per study],Table2[Number of Studies])</f>
        <v>#DIV/0!</v>
      </c>
    </row>
    <row r="6" spans="2:9" x14ac:dyDescent="0.35">
      <c r="B6" s="1" t="str">
        <f>IF(B5="","",IF(Sales_volume_units&gt;='Tables for Graphs'!B5+1,'Tables for Graphs'!B5+1,""))</f>
        <v/>
      </c>
      <c r="C6" s="1" t="str">
        <f t="shared" si="0"/>
        <v/>
      </c>
      <c r="D6" s="1" t="str">
        <f t="shared" si="3"/>
        <v/>
      </c>
      <c r="E6" s="1" t="str">
        <f t="shared" si="1"/>
        <v/>
      </c>
      <c r="F6" s="1" t="str">
        <f t="shared" si="2"/>
        <v/>
      </c>
    </row>
    <row r="7" spans="2:9" x14ac:dyDescent="0.35">
      <c r="B7" s="1" t="str">
        <f>IF(B6="","",IF(Sales_volume_units&gt;='Tables for Graphs'!B6+1,'Tables for Graphs'!B6+1,""))</f>
        <v/>
      </c>
      <c r="C7" s="1" t="str">
        <f t="shared" si="0"/>
        <v/>
      </c>
      <c r="D7" s="1" t="str">
        <f t="shared" si="3"/>
        <v/>
      </c>
      <c r="E7" s="1" t="str">
        <f t="shared" si="1"/>
        <v/>
      </c>
      <c r="F7" s="1" t="str">
        <f t="shared" si="2"/>
        <v/>
      </c>
      <c r="H7" s="1" t="s">
        <v>53</v>
      </c>
      <c r="I7" s="1" t="e">
        <f>INTERCEPT(Table2[Revenue per study],Table2[Number of Studies])</f>
        <v>#DIV/0!</v>
      </c>
    </row>
    <row r="8" spans="2:9" x14ac:dyDescent="0.35">
      <c r="B8" s="1" t="str">
        <f>IF(B7="","",IF(Sales_volume_units&gt;='Tables for Graphs'!B7+1,'Tables for Graphs'!B7+1,""))</f>
        <v/>
      </c>
      <c r="C8" s="1" t="str">
        <f t="shared" si="0"/>
        <v/>
      </c>
      <c r="D8" s="1" t="str">
        <f t="shared" si="3"/>
        <v/>
      </c>
      <c r="E8" s="1" t="str">
        <f t="shared" si="1"/>
        <v/>
      </c>
      <c r="F8" s="1" t="str">
        <f t="shared" si="2"/>
        <v/>
      </c>
    </row>
    <row r="9" spans="2:9" x14ac:dyDescent="0.35">
      <c r="B9" s="1" t="str">
        <f>IF(B8="","",IF(Sales_volume_units&gt;='Tables for Graphs'!B8+1,'Tables for Graphs'!B8+1,""))</f>
        <v/>
      </c>
      <c r="C9" s="1" t="str">
        <f t="shared" si="0"/>
        <v/>
      </c>
      <c r="D9" s="1" t="str">
        <f t="shared" si="3"/>
        <v/>
      </c>
      <c r="E9" s="1" t="str">
        <f t="shared" si="1"/>
        <v/>
      </c>
      <c r="F9" s="1" t="str">
        <f t="shared" si="2"/>
        <v/>
      </c>
      <c r="H9" s="1" t="s">
        <v>54</v>
      </c>
      <c r="I9" s="1" t="e">
        <f>INTERCEPT(Table2[Total Cost per study],Table2[Number of Studies])</f>
        <v>#DIV/0!</v>
      </c>
    </row>
    <row r="10" spans="2:9" x14ac:dyDescent="0.35">
      <c r="B10" s="1" t="str">
        <f>IF(B9="","",IF(Sales_volume_units&gt;='Tables for Graphs'!B9+1,'Tables for Graphs'!B9+1,""))</f>
        <v/>
      </c>
      <c r="C10" s="1" t="str">
        <f t="shared" si="0"/>
        <v/>
      </c>
      <c r="D10" s="1" t="str">
        <f t="shared" si="3"/>
        <v/>
      </c>
      <c r="E10" s="1" t="str">
        <f t="shared" si="1"/>
        <v/>
      </c>
      <c r="F10" s="1" t="str">
        <f t="shared" si="2"/>
        <v/>
      </c>
    </row>
    <row r="11" spans="2:9" x14ac:dyDescent="0.35">
      <c r="B11" s="1" t="str">
        <f>IF(B10="","",IF(Sales_volume_units&gt;='Tables for Graphs'!B10+1,'Tables for Graphs'!B10+1,""))</f>
        <v/>
      </c>
      <c r="C11" s="1" t="str">
        <f t="shared" si="0"/>
        <v/>
      </c>
      <c r="D11" s="1" t="str">
        <f t="shared" si="3"/>
        <v/>
      </c>
      <c r="E11" s="1" t="str">
        <f t="shared" si="1"/>
        <v/>
      </c>
      <c r="F11" s="1" t="str">
        <f t="shared" si="2"/>
        <v/>
      </c>
      <c r="I11" s="49" t="e">
        <f>(I9-I7)/(I5-I3)</f>
        <v>#DIV/0!</v>
      </c>
    </row>
    <row r="12" spans="2:9" x14ac:dyDescent="0.35">
      <c r="B12" s="1" t="str">
        <f>IF(B11="","",IF(Sales_volume_units&gt;='Tables for Graphs'!B11+1,'Tables for Graphs'!B11+1,""))</f>
        <v/>
      </c>
      <c r="C12" s="1" t="str">
        <f t="shared" si="0"/>
        <v/>
      </c>
      <c r="D12" s="1" t="str">
        <f t="shared" si="3"/>
        <v/>
      </c>
      <c r="E12" s="1" t="str">
        <f t="shared" si="1"/>
        <v/>
      </c>
      <c r="F12" s="1" t="str">
        <f t="shared" si="2"/>
        <v/>
      </c>
    </row>
    <row r="13" spans="2:9" x14ac:dyDescent="0.35">
      <c r="B13" s="1" t="str">
        <f>IF(B12="","",IF(Sales_volume_units&gt;='Tables for Graphs'!B12+1,'Tables for Graphs'!B12+1,""))</f>
        <v/>
      </c>
      <c r="C13" s="1" t="str">
        <f t="shared" si="0"/>
        <v/>
      </c>
      <c r="D13" s="1" t="str">
        <f t="shared" si="3"/>
        <v/>
      </c>
      <c r="E13" s="1" t="str">
        <f t="shared" si="1"/>
        <v/>
      </c>
      <c r="F13" s="1" t="str">
        <f t="shared" si="2"/>
        <v/>
      </c>
    </row>
    <row r="14" spans="2:9" x14ac:dyDescent="0.35">
      <c r="B14" s="1" t="str">
        <f>IF(B13="","",IF(Sales_volume_units&gt;='Tables for Graphs'!B13+1,'Tables for Graphs'!B13+1,""))</f>
        <v/>
      </c>
      <c r="C14" s="1" t="str">
        <f t="shared" si="0"/>
        <v/>
      </c>
      <c r="D14" s="1" t="str">
        <f t="shared" si="3"/>
        <v/>
      </c>
      <c r="E14" s="1" t="str">
        <f t="shared" si="1"/>
        <v/>
      </c>
      <c r="F14" s="1" t="str">
        <f t="shared" si="2"/>
        <v/>
      </c>
    </row>
    <row r="15" spans="2:9" x14ac:dyDescent="0.35">
      <c r="B15" s="1" t="str">
        <f>IF(B14="","",IF(Sales_volume_units&gt;='Tables for Graphs'!B14+1,'Tables for Graphs'!B14+1,""))</f>
        <v/>
      </c>
      <c r="C15" s="1" t="str">
        <f t="shared" si="0"/>
        <v/>
      </c>
      <c r="D15" s="1" t="str">
        <f t="shared" si="3"/>
        <v/>
      </c>
      <c r="E15" s="1" t="str">
        <f t="shared" si="1"/>
        <v/>
      </c>
      <c r="F15" s="1" t="str">
        <f t="shared" si="2"/>
        <v/>
      </c>
    </row>
    <row r="16" spans="2:9" x14ac:dyDescent="0.35">
      <c r="B16" s="1" t="str">
        <f>IF(B15="","",IF(Sales_volume_units&gt;='Tables for Graphs'!B15+1,'Tables for Graphs'!B15+1,""))</f>
        <v/>
      </c>
      <c r="C16" s="1" t="str">
        <f t="shared" si="0"/>
        <v/>
      </c>
      <c r="D16" s="1" t="str">
        <f t="shared" si="3"/>
        <v/>
      </c>
      <c r="E16" s="1" t="str">
        <f t="shared" si="1"/>
        <v/>
      </c>
      <c r="F16" s="1" t="str">
        <f t="shared" si="2"/>
        <v/>
      </c>
    </row>
    <row r="17" spans="2:6" x14ac:dyDescent="0.35">
      <c r="B17" s="1" t="str">
        <f>IF(B16="","",IF(Sales_volume_units&gt;='Tables for Graphs'!B16+1,'Tables for Graphs'!B16+1,""))</f>
        <v/>
      </c>
      <c r="C17" s="1" t="str">
        <f t="shared" si="0"/>
        <v/>
      </c>
      <c r="D17" s="1" t="str">
        <f t="shared" si="3"/>
        <v/>
      </c>
      <c r="E17" s="1" t="str">
        <f t="shared" si="1"/>
        <v/>
      </c>
      <c r="F17" s="1" t="str">
        <f t="shared" si="2"/>
        <v/>
      </c>
    </row>
    <row r="18" spans="2:6" x14ac:dyDescent="0.35">
      <c r="B18" s="1" t="str">
        <f>IF(B17="","",IF(Sales_volume_units&gt;='Tables for Graphs'!B17+1,'Tables for Graphs'!B17+1,""))</f>
        <v/>
      </c>
      <c r="C18" s="1" t="str">
        <f t="shared" si="0"/>
        <v/>
      </c>
      <c r="D18" s="1" t="str">
        <f t="shared" si="3"/>
        <v/>
      </c>
      <c r="E18" s="1" t="str">
        <f t="shared" si="1"/>
        <v/>
      </c>
      <c r="F18" s="1" t="str">
        <f t="shared" si="2"/>
        <v/>
      </c>
    </row>
    <row r="19" spans="2:6" x14ac:dyDescent="0.35">
      <c r="B19" s="1" t="str">
        <f>IF(B18="","",IF(Sales_volume_units&gt;='Tables for Graphs'!B18+1,'Tables for Graphs'!B18+1,""))</f>
        <v/>
      </c>
      <c r="C19" s="1" t="str">
        <f t="shared" si="0"/>
        <v/>
      </c>
      <c r="D19" s="1" t="str">
        <f t="shared" si="3"/>
        <v/>
      </c>
      <c r="E19" s="1" t="str">
        <f t="shared" si="1"/>
        <v/>
      </c>
      <c r="F19" s="1" t="str">
        <f t="shared" si="2"/>
        <v/>
      </c>
    </row>
    <row r="20" spans="2:6" x14ac:dyDescent="0.35">
      <c r="B20" s="1" t="str">
        <f>IF(B19="","",IF(Sales_volume_units&gt;='Tables for Graphs'!B19+1,'Tables for Graphs'!B19+1,""))</f>
        <v/>
      </c>
      <c r="C20" s="1" t="str">
        <f t="shared" si="0"/>
        <v/>
      </c>
      <c r="D20" s="1" t="str">
        <f t="shared" si="3"/>
        <v/>
      </c>
      <c r="E20" s="1" t="str">
        <f t="shared" si="1"/>
        <v/>
      </c>
      <c r="F20" s="1" t="str">
        <f t="shared" si="2"/>
        <v/>
      </c>
    </row>
    <row r="21" spans="2:6" x14ac:dyDescent="0.35">
      <c r="B21" s="1" t="str">
        <f>IF(B20="","",IF(Sales_volume_units&gt;='Tables for Graphs'!B20+1,'Tables for Graphs'!B20+1,""))</f>
        <v/>
      </c>
      <c r="C21" s="1" t="str">
        <f t="shared" si="0"/>
        <v/>
      </c>
      <c r="D21" s="1" t="str">
        <f t="shared" si="3"/>
        <v/>
      </c>
      <c r="E21" s="1" t="str">
        <f t="shared" si="1"/>
        <v/>
      </c>
      <c r="F21" s="1" t="str">
        <f t="shared" si="2"/>
        <v/>
      </c>
    </row>
    <row r="22" spans="2:6" x14ac:dyDescent="0.35">
      <c r="B22" s="1" t="str">
        <f>IF(B21="","",IF(Sales_volume_units&gt;='Tables for Graphs'!B21+1,'Tables for Graphs'!B21+1,""))</f>
        <v/>
      </c>
      <c r="C22" s="1" t="str">
        <f t="shared" si="0"/>
        <v/>
      </c>
      <c r="D22" s="1" t="str">
        <f t="shared" si="3"/>
        <v/>
      </c>
      <c r="E22" s="1" t="str">
        <f t="shared" si="1"/>
        <v/>
      </c>
      <c r="F22" s="1" t="str">
        <f t="shared" si="2"/>
        <v/>
      </c>
    </row>
    <row r="23" spans="2:6" x14ac:dyDescent="0.35">
      <c r="B23" s="1" t="str">
        <f>IF(B22="","",IF(Sales_volume_units&gt;='Tables for Graphs'!B22+1,'Tables for Graphs'!B22+1,""))</f>
        <v/>
      </c>
      <c r="C23" s="1" t="str">
        <f t="shared" si="0"/>
        <v/>
      </c>
      <c r="D23" s="1" t="str">
        <f t="shared" si="3"/>
        <v/>
      </c>
      <c r="E23" s="1" t="str">
        <f t="shared" si="1"/>
        <v/>
      </c>
      <c r="F23" s="1" t="str">
        <f t="shared" si="2"/>
        <v/>
      </c>
    </row>
    <row r="24" spans="2:6" x14ac:dyDescent="0.35">
      <c r="B24" s="1" t="str">
        <f>IF(B23="","",IF(Sales_volume_units&gt;='Tables for Graphs'!B23+1,'Tables for Graphs'!B23+1,""))</f>
        <v/>
      </c>
      <c r="C24" s="1" t="str">
        <f t="shared" si="0"/>
        <v/>
      </c>
      <c r="D24" s="1" t="str">
        <f t="shared" si="3"/>
        <v/>
      </c>
      <c r="E24" s="1" t="str">
        <f t="shared" si="1"/>
        <v/>
      </c>
      <c r="F24" s="1" t="str">
        <f t="shared" si="2"/>
        <v/>
      </c>
    </row>
    <row r="25" spans="2:6" x14ac:dyDescent="0.35">
      <c r="B25" s="1" t="str">
        <f>IF(B24="","",IF(Sales_volume_units&gt;='Tables for Graphs'!B24+1,'Tables for Graphs'!B24+1,""))</f>
        <v/>
      </c>
      <c r="C25" s="1" t="str">
        <f t="shared" si="0"/>
        <v/>
      </c>
      <c r="D25" s="1" t="str">
        <f t="shared" si="3"/>
        <v/>
      </c>
      <c r="E25" s="1" t="str">
        <f t="shared" si="1"/>
        <v/>
      </c>
      <c r="F25" s="1" t="str">
        <f t="shared" si="2"/>
        <v/>
      </c>
    </row>
    <row r="26" spans="2:6" x14ac:dyDescent="0.35">
      <c r="B26" s="1" t="str">
        <f>IF(B25="","",IF(Sales_volume_units&gt;='Tables for Graphs'!B25+1,'Tables for Graphs'!B25+1,""))</f>
        <v/>
      </c>
      <c r="C26" s="1" t="str">
        <f t="shared" si="0"/>
        <v/>
      </c>
      <c r="D26" s="1" t="str">
        <f t="shared" si="3"/>
        <v/>
      </c>
      <c r="E26" s="1" t="str">
        <f t="shared" si="1"/>
        <v/>
      </c>
      <c r="F26" s="1" t="str">
        <f t="shared" si="2"/>
        <v/>
      </c>
    </row>
    <row r="27" spans="2:6" x14ac:dyDescent="0.35">
      <c r="B27" s="1" t="str">
        <f>IF(B26="","",IF(Sales_volume_units&gt;='Tables for Graphs'!B26+1,'Tables for Graphs'!B26+1,""))</f>
        <v/>
      </c>
      <c r="C27" s="1" t="str">
        <f t="shared" si="0"/>
        <v/>
      </c>
      <c r="D27" s="1" t="str">
        <f t="shared" si="3"/>
        <v/>
      </c>
      <c r="E27" s="1" t="str">
        <f t="shared" si="1"/>
        <v/>
      </c>
      <c r="F27" s="1" t="str">
        <f t="shared" si="2"/>
        <v/>
      </c>
    </row>
    <row r="28" spans="2:6" x14ac:dyDescent="0.35">
      <c r="B28" s="1" t="str">
        <f>IF(B27="","",IF(Sales_volume_units&gt;='Tables for Graphs'!B27+1,'Tables for Graphs'!B27+1,""))</f>
        <v/>
      </c>
      <c r="C28" s="1" t="str">
        <f t="shared" si="0"/>
        <v/>
      </c>
      <c r="D28" s="1" t="str">
        <f t="shared" si="3"/>
        <v/>
      </c>
      <c r="E28" s="1" t="str">
        <f t="shared" si="1"/>
        <v/>
      </c>
      <c r="F28" s="1" t="str">
        <f t="shared" si="2"/>
        <v/>
      </c>
    </row>
    <row r="29" spans="2:6" x14ac:dyDescent="0.35">
      <c r="B29" s="1" t="str">
        <f>IF(B28="","",IF(Sales_volume_units&gt;='Tables for Graphs'!B28+1,'Tables for Graphs'!B28+1,""))</f>
        <v/>
      </c>
      <c r="C29" s="1" t="str">
        <f t="shared" si="0"/>
        <v/>
      </c>
      <c r="D29" s="1" t="str">
        <f t="shared" si="3"/>
        <v/>
      </c>
      <c r="E29" s="1" t="str">
        <f t="shared" si="1"/>
        <v/>
      </c>
      <c r="F29" s="1" t="str">
        <f t="shared" si="2"/>
        <v/>
      </c>
    </row>
    <row r="30" spans="2:6" x14ac:dyDescent="0.35">
      <c r="B30" s="1" t="str">
        <f>IF(B29="","",IF(Sales_volume_units&gt;='Tables for Graphs'!B29+1,'Tables for Graphs'!B29+1,""))</f>
        <v/>
      </c>
      <c r="C30" s="1" t="str">
        <f t="shared" si="0"/>
        <v/>
      </c>
      <c r="D30" s="1" t="str">
        <f t="shared" si="3"/>
        <v/>
      </c>
      <c r="E30" s="1" t="str">
        <f t="shared" si="1"/>
        <v/>
      </c>
      <c r="F30" s="1" t="str">
        <f t="shared" si="2"/>
        <v/>
      </c>
    </row>
    <row r="31" spans="2:6" x14ac:dyDescent="0.35">
      <c r="B31" s="1" t="str">
        <f>IF(B30="","",IF(Sales_volume_units&gt;='Tables for Graphs'!B30+1,'Tables for Graphs'!B30+1,""))</f>
        <v/>
      </c>
      <c r="C31" s="1" t="str">
        <f t="shared" si="0"/>
        <v/>
      </c>
      <c r="D31" s="1" t="str">
        <f t="shared" si="3"/>
        <v/>
      </c>
      <c r="E31" s="1" t="str">
        <f t="shared" si="1"/>
        <v/>
      </c>
      <c r="F31" s="1" t="str">
        <f t="shared" si="2"/>
        <v/>
      </c>
    </row>
    <row r="32" spans="2:6" x14ac:dyDescent="0.35">
      <c r="B32" s="1" t="str">
        <f>IF(B31="","",IF(Sales_volume_units&gt;='Tables for Graphs'!B31+1,'Tables for Graphs'!B31+1,""))</f>
        <v/>
      </c>
      <c r="C32" s="1" t="str">
        <f t="shared" si="0"/>
        <v/>
      </c>
      <c r="D32" s="1" t="str">
        <f t="shared" si="3"/>
        <v/>
      </c>
      <c r="E32" s="1" t="str">
        <f t="shared" si="1"/>
        <v/>
      </c>
      <c r="F32" s="1" t="str">
        <f t="shared" si="2"/>
        <v/>
      </c>
    </row>
    <row r="33" spans="2:6" x14ac:dyDescent="0.35">
      <c r="B33" s="1" t="str">
        <f>IF(B32="","",IF(Sales_volume_units&gt;='Tables for Graphs'!B32+1,'Tables for Graphs'!B32+1,""))</f>
        <v/>
      </c>
      <c r="C33" s="1" t="str">
        <f t="shared" si="0"/>
        <v/>
      </c>
      <c r="D33" s="1" t="str">
        <f t="shared" si="3"/>
        <v/>
      </c>
      <c r="E33" s="1" t="str">
        <f t="shared" si="1"/>
        <v/>
      </c>
      <c r="F33" s="1" t="str">
        <f t="shared" si="2"/>
        <v/>
      </c>
    </row>
    <row r="34" spans="2:6" x14ac:dyDescent="0.35">
      <c r="B34" s="1" t="str">
        <f>IF(B33="","",IF(Sales_volume_units&gt;='Tables for Graphs'!B33+1,'Tables for Graphs'!B33+1,""))</f>
        <v/>
      </c>
      <c r="C34" s="1" t="str">
        <f t="shared" si="0"/>
        <v/>
      </c>
      <c r="D34" s="1" t="str">
        <f t="shared" si="3"/>
        <v/>
      </c>
      <c r="E34" s="1" t="str">
        <f t="shared" si="1"/>
        <v/>
      </c>
      <c r="F34" s="1" t="str">
        <f t="shared" si="2"/>
        <v/>
      </c>
    </row>
    <row r="35" spans="2:6" x14ac:dyDescent="0.35">
      <c r="B35" s="1" t="str">
        <f>IF(B34="","",IF(Sales_volume_units&gt;='Tables for Graphs'!B34+1,'Tables for Graphs'!B34+1,""))</f>
        <v/>
      </c>
      <c r="C35" s="1" t="str">
        <f t="shared" ref="C35:C66" si="4">IF(B35="","",Sales_price_unit*B35)</f>
        <v/>
      </c>
      <c r="D35" s="1" t="str">
        <f t="shared" si="3"/>
        <v/>
      </c>
      <c r="E35" s="1" t="str">
        <f t="shared" ref="E35:E66" si="5">IF(B35="","",Variable_cost_unit*B35)</f>
        <v/>
      </c>
      <c r="F35" s="1" t="str">
        <f t="shared" ref="F35:F66" si="6">IF(B35="","",Total_fixed)</f>
        <v/>
      </c>
    </row>
    <row r="36" spans="2:6" x14ac:dyDescent="0.35">
      <c r="B36" s="1" t="str">
        <f>IF(B35="","",IF(Sales_volume_units&gt;='Tables for Graphs'!B35+1,'Tables for Graphs'!B35+1,""))</f>
        <v/>
      </c>
      <c r="C36" s="1" t="str">
        <f t="shared" si="4"/>
        <v/>
      </c>
      <c r="D36" s="1" t="str">
        <f t="shared" si="3"/>
        <v/>
      </c>
      <c r="E36" s="1" t="str">
        <f t="shared" si="5"/>
        <v/>
      </c>
      <c r="F36" s="1" t="str">
        <f t="shared" si="6"/>
        <v/>
      </c>
    </row>
    <row r="37" spans="2:6" x14ac:dyDescent="0.35">
      <c r="B37" s="1" t="str">
        <f>IF(B36="","",IF(Sales_volume_units&gt;='Tables for Graphs'!B36+1,'Tables for Graphs'!B36+1,""))</f>
        <v/>
      </c>
      <c r="C37" s="1" t="str">
        <f t="shared" si="4"/>
        <v/>
      </c>
      <c r="D37" s="1" t="str">
        <f t="shared" si="3"/>
        <v/>
      </c>
      <c r="E37" s="1" t="str">
        <f t="shared" si="5"/>
        <v/>
      </c>
      <c r="F37" s="1" t="str">
        <f t="shared" si="6"/>
        <v/>
      </c>
    </row>
    <row r="38" spans="2:6" x14ac:dyDescent="0.35">
      <c r="B38" s="1" t="str">
        <f>IF(B37="","",IF(Sales_volume_units&gt;='Tables for Graphs'!B37+1,'Tables for Graphs'!B37+1,""))</f>
        <v/>
      </c>
      <c r="C38" s="1" t="str">
        <f t="shared" si="4"/>
        <v/>
      </c>
      <c r="D38" s="1" t="str">
        <f t="shared" si="3"/>
        <v/>
      </c>
      <c r="E38" s="1" t="str">
        <f t="shared" si="5"/>
        <v/>
      </c>
      <c r="F38" s="1" t="str">
        <f t="shared" si="6"/>
        <v/>
      </c>
    </row>
    <row r="39" spans="2:6" x14ac:dyDescent="0.35">
      <c r="B39" s="1" t="str">
        <f>IF(B38="","",IF(Sales_volume_units&gt;='Tables for Graphs'!B38+1,'Tables for Graphs'!B38+1,""))</f>
        <v/>
      </c>
      <c r="C39" s="1" t="str">
        <f t="shared" si="4"/>
        <v/>
      </c>
      <c r="D39" s="1" t="str">
        <f t="shared" si="3"/>
        <v/>
      </c>
      <c r="E39" s="1" t="str">
        <f t="shared" si="5"/>
        <v/>
      </c>
      <c r="F39" s="1" t="str">
        <f t="shared" si="6"/>
        <v/>
      </c>
    </row>
    <row r="40" spans="2:6" x14ac:dyDescent="0.35">
      <c r="B40" s="1" t="str">
        <f>IF(B39="","",IF(Sales_volume_units&gt;='Tables for Graphs'!B39+1,'Tables for Graphs'!B39+1,""))</f>
        <v/>
      </c>
      <c r="C40" s="1" t="str">
        <f t="shared" si="4"/>
        <v/>
      </c>
      <c r="D40" s="1" t="str">
        <f t="shared" si="3"/>
        <v/>
      </c>
      <c r="E40" s="1" t="str">
        <f t="shared" si="5"/>
        <v/>
      </c>
      <c r="F40" s="1" t="str">
        <f t="shared" si="6"/>
        <v/>
      </c>
    </row>
    <row r="41" spans="2:6" x14ac:dyDescent="0.35">
      <c r="B41" s="1" t="str">
        <f>IF(B40="","",IF(Sales_volume_units&gt;='Tables for Graphs'!B40+1,'Tables for Graphs'!B40+1,""))</f>
        <v/>
      </c>
      <c r="C41" s="1" t="str">
        <f t="shared" si="4"/>
        <v/>
      </c>
      <c r="D41" s="1" t="str">
        <f t="shared" si="3"/>
        <v/>
      </c>
      <c r="E41" s="1" t="str">
        <f t="shared" si="5"/>
        <v/>
      </c>
      <c r="F41" s="1" t="str">
        <f t="shared" si="6"/>
        <v/>
      </c>
    </row>
    <row r="42" spans="2:6" x14ac:dyDescent="0.35">
      <c r="B42" s="1" t="str">
        <f>IF(B41="","",IF(Sales_volume_units&gt;='Tables for Graphs'!B41+1,'Tables for Graphs'!B41+1,""))</f>
        <v/>
      </c>
      <c r="C42" s="1" t="str">
        <f t="shared" si="4"/>
        <v/>
      </c>
      <c r="D42" s="1" t="str">
        <f t="shared" si="3"/>
        <v/>
      </c>
      <c r="E42" s="1" t="str">
        <f t="shared" si="5"/>
        <v/>
      </c>
      <c r="F42" s="1" t="str">
        <f t="shared" si="6"/>
        <v/>
      </c>
    </row>
    <row r="43" spans="2:6" x14ac:dyDescent="0.35">
      <c r="B43" s="1" t="str">
        <f>IF(B42="","",IF(Sales_volume_units&gt;='Tables for Graphs'!B42+1,'Tables for Graphs'!B42+1,""))</f>
        <v/>
      </c>
      <c r="C43" s="1" t="str">
        <f t="shared" si="4"/>
        <v/>
      </c>
      <c r="D43" s="1" t="str">
        <f t="shared" si="3"/>
        <v/>
      </c>
      <c r="E43" s="1" t="str">
        <f t="shared" si="5"/>
        <v/>
      </c>
      <c r="F43" s="1" t="str">
        <f t="shared" si="6"/>
        <v/>
      </c>
    </row>
    <row r="44" spans="2:6" x14ac:dyDescent="0.35">
      <c r="B44" s="1" t="str">
        <f>IF(B43="","",IF(Sales_volume_units&gt;='Tables for Graphs'!B43+1,'Tables for Graphs'!B43+1,""))</f>
        <v/>
      </c>
      <c r="C44" s="1" t="str">
        <f t="shared" si="4"/>
        <v/>
      </c>
      <c r="D44" s="1" t="str">
        <f t="shared" si="3"/>
        <v/>
      </c>
      <c r="E44" s="1" t="str">
        <f t="shared" si="5"/>
        <v/>
      </c>
      <c r="F44" s="1" t="str">
        <f t="shared" si="6"/>
        <v/>
      </c>
    </row>
    <row r="45" spans="2:6" x14ac:dyDescent="0.35">
      <c r="B45" s="1" t="str">
        <f>IF(B44="","",IF(Sales_volume_units&gt;='Tables for Graphs'!B44+1,'Tables for Graphs'!B44+1,""))</f>
        <v/>
      </c>
      <c r="C45" s="1" t="str">
        <f t="shared" si="4"/>
        <v/>
      </c>
      <c r="D45" s="1" t="str">
        <f t="shared" si="3"/>
        <v/>
      </c>
      <c r="E45" s="1" t="str">
        <f t="shared" si="5"/>
        <v/>
      </c>
      <c r="F45" s="1" t="str">
        <f t="shared" si="6"/>
        <v/>
      </c>
    </row>
    <row r="46" spans="2:6" x14ac:dyDescent="0.35">
      <c r="B46" s="1" t="str">
        <f>IF(B45="","",IF(Sales_volume_units&gt;='Tables for Graphs'!B45+1,'Tables for Graphs'!B45+1,""))</f>
        <v/>
      </c>
      <c r="C46" s="1" t="str">
        <f t="shared" si="4"/>
        <v/>
      </c>
      <c r="D46" s="1" t="str">
        <f t="shared" si="3"/>
        <v/>
      </c>
      <c r="E46" s="1" t="str">
        <f t="shared" si="5"/>
        <v/>
      </c>
      <c r="F46" s="1" t="str">
        <f t="shared" si="6"/>
        <v/>
      </c>
    </row>
    <row r="47" spans="2:6" x14ac:dyDescent="0.35">
      <c r="B47" s="1" t="str">
        <f>IF(B46="","",IF(Sales_volume_units&gt;='Tables for Graphs'!B46+1,'Tables for Graphs'!B46+1,""))</f>
        <v/>
      </c>
      <c r="C47" s="1" t="str">
        <f t="shared" si="4"/>
        <v/>
      </c>
      <c r="D47" s="1" t="str">
        <f t="shared" si="3"/>
        <v/>
      </c>
      <c r="E47" s="1" t="str">
        <f t="shared" si="5"/>
        <v/>
      </c>
      <c r="F47" s="1" t="str">
        <f t="shared" si="6"/>
        <v/>
      </c>
    </row>
    <row r="48" spans="2:6" x14ac:dyDescent="0.35">
      <c r="B48" s="1" t="str">
        <f>IF(B47="","",IF(Sales_volume_units&gt;='Tables for Graphs'!B47+1,'Tables for Graphs'!B47+1,""))</f>
        <v/>
      </c>
      <c r="C48" s="1" t="str">
        <f t="shared" si="4"/>
        <v/>
      </c>
      <c r="D48" s="1" t="str">
        <f t="shared" si="3"/>
        <v/>
      </c>
      <c r="E48" s="1" t="str">
        <f t="shared" si="5"/>
        <v/>
      </c>
      <c r="F48" s="1" t="str">
        <f t="shared" si="6"/>
        <v/>
      </c>
    </row>
    <row r="49" spans="2:6" x14ac:dyDescent="0.35">
      <c r="B49" s="1" t="str">
        <f>IF(B48="","",IF(Sales_volume_units&gt;='Tables for Graphs'!B48+1,'Tables for Graphs'!B48+1,""))</f>
        <v/>
      </c>
      <c r="C49" s="1" t="str">
        <f t="shared" si="4"/>
        <v/>
      </c>
      <c r="D49" s="1" t="str">
        <f t="shared" si="3"/>
        <v/>
      </c>
      <c r="E49" s="1" t="str">
        <f t="shared" si="5"/>
        <v/>
      </c>
      <c r="F49" s="1" t="str">
        <f t="shared" si="6"/>
        <v/>
      </c>
    </row>
    <row r="50" spans="2:6" x14ac:dyDescent="0.35">
      <c r="B50" s="1" t="str">
        <f>IF(B49="","",IF(Sales_volume_units&gt;='Tables for Graphs'!B49+1,'Tables for Graphs'!B49+1,""))</f>
        <v/>
      </c>
      <c r="C50" s="1" t="str">
        <f t="shared" si="4"/>
        <v/>
      </c>
      <c r="D50" s="1" t="str">
        <f t="shared" si="3"/>
        <v/>
      </c>
      <c r="E50" s="1" t="str">
        <f t="shared" si="5"/>
        <v/>
      </c>
      <c r="F50" s="1" t="str">
        <f t="shared" si="6"/>
        <v/>
      </c>
    </row>
    <row r="51" spans="2:6" x14ac:dyDescent="0.35">
      <c r="B51" s="1" t="str">
        <f>IF(B50="","",IF(Sales_volume_units&gt;='Tables for Graphs'!B50+1,'Tables for Graphs'!B50+1,""))</f>
        <v/>
      </c>
      <c r="C51" s="1" t="str">
        <f t="shared" si="4"/>
        <v/>
      </c>
      <c r="D51" s="1" t="str">
        <f t="shared" si="3"/>
        <v/>
      </c>
      <c r="E51" s="1" t="str">
        <f t="shared" si="5"/>
        <v/>
      </c>
      <c r="F51" s="1" t="str">
        <f t="shared" si="6"/>
        <v/>
      </c>
    </row>
    <row r="52" spans="2:6" x14ac:dyDescent="0.35">
      <c r="B52" s="1" t="str">
        <f>IF(B51="","",IF(Sales_volume_units&gt;='Tables for Graphs'!B51+1,'Tables for Graphs'!B51+1,""))</f>
        <v/>
      </c>
      <c r="C52" s="1" t="str">
        <f t="shared" si="4"/>
        <v/>
      </c>
      <c r="D52" s="1" t="str">
        <f t="shared" si="3"/>
        <v/>
      </c>
      <c r="E52" s="1" t="str">
        <f t="shared" si="5"/>
        <v/>
      </c>
      <c r="F52" s="1" t="str">
        <f t="shared" si="6"/>
        <v/>
      </c>
    </row>
    <row r="53" spans="2:6" x14ac:dyDescent="0.35">
      <c r="B53" s="1" t="str">
        <f>IF(B52="","",IF(Sales_volume_units&gt;='Tables for Graphs'!B52+1,'Tables for Graphs'!B52+1,""))</f>
        <v/>
      </c>
      <c r="C53" s="1" t="str">
        <f t="shared" si="4"/>
        <v/>
      </c>
      <c r="D53" s="1" t="str">
        <f t="shared" si="3"/>
        <v/>
      </c>
      <c r="E53" s="1" t="str">
        <f t="shared" si="5"/>
        <v/>
      </c>
      <c r="F53" s="1" t="str">
        <f t="shared" si="6"/>
        <v/>
      </c>
    </row>
    <row r="54" spans="2:6" x14ac:dyDescent="0.35">
      <c r="B54" s="1" t="str">
        <f>IF(B53="","",IF(Sales_volume_units&gt;='Tables for Graphs'!B53+1,'Tables for Graphs'!B53+1,""))</f>
        <v/>
      </c>
      <c r="C54" s="1" t="str">
        <f t="shared" si="4"/>
        <v/>
      </c>
      <c r="D54" s="1" t="str">
        <f t="shared" si="3"/>
        <v/>
      </c>
      <c r="E54" s="1" t="str">
        <f t="shared" si="5"/>
        <v/>
      </c>
      <c r="F54" s="1" t="str">
        <f t="shared" si="6"/>
        <v/>
      </c>
    </row>
    <row r="55" spans="2:6" x14ac:dyDescent="0.35">
      <c r="B55" s="1" t="str">
        <f>IF(B54="","",IF(Sales_volume_units&gt;='Tables for Graphs'!B54+1,'Tables for Graphs'!B54+1,""))</f>
        <v/>
      </c>
      <c r="C55" s="1" t="str">
        <f t="shared" si="4"/>
        <v/>
      </c>
      <c r="D55" s="1" t="str">
        <f t="shared" si="3"/>
        <v/>
      </c>
      <c r="E55" s="1" t="str">
        <f t="shared" si="5"/>
        <v/>
      </c>
      <c r="F55" s="1" t="str">
        <f t="shared" si="6"/>
        <v/>
      </c>
    </row>
    <row r="56" spans="2:6" x14ac:dyDescent="0.35">
      <c r="B56" s="1" t="str">
        <f>IF(B55="","",IF(Sales_volume_units&gt;='Tables for Graphs'!B55+1,'Tables for Graphs'!B55+1,""))</f>
        <v/>
      </c>
      <c r="C56" s="1" t="str">
        <f t="shared" si="4"/>
        <v/>
      </c>
      <c r="D56" s="1" t="str">
        <f t="shared" si="3"/>
        <v/>
      </c>
      <c r="E56" s="1" t="str">
        <f t="shared" si="5"/>
        <v/>
      </c>
      <c r="F56" s="1" t="str">
        <f t="shared" si="6"/>
        <v/>
      </c>
    </row>
    <row r="57" spans="2:6" x14ac:dyDescent="0.35">
      <c r="B57" s="1" t="str">
        <f>IF(B56="","",IF(Sales_volume_units&gt;='Tables for Graphs'!B56+1,'Tables for Graphs'!B56+1,""))</f>
        <v/>
      </c>
      <c r="C57" s="1" t="str">
        <f t="shared" si="4"/>
        <v/>
      </c>
      <c r="D57" s="1" t="str">
        <f t="shared" si="3"/>
        <v/>
      </c>
      <c r="E57" s="1" t="str">
        <f t="shared" si="5"/>
        <v/>
      </c>
      <c r="F57" s="1" t="str">
        <f t="shared" si="6"/>
        <v/>
      </c>
    </row>
    <row r="58" spans="2:6" x14ac:dyDescent="0.35">
      <c r="B58" s="1" t="str">
        <f>IF(B57="","",IF(Sales_volume_units&gt;='Tables for Graphs'!B57+1,'Tables for Graphs'!B57+1,""))</f>
        <v/>
      </c>
      <c r="C58" s="1" t="str">
        <f t="shared" si="4"/>
        <v/>
      </c>
      <c r="D58" s="1" t="str">
        <f t="shared" si="3"/>
        <v/>
      </c>
      <c r="E58" s="1" t="str">
        <f t="shared" si="5"/>
        <v/>
      </c>
      <c r="F58" s="1" t="str">
        <f t="shared" si="6"/>
        <v/>
      </c>
    </row>
    <row r="59" spans="2:6" x14ac:dyDescent="0.35">
      <c r="B59" s="1" t="str">
        <f>IF(B58="","",IF(Sales_volume_units&gt;='Tables for Graphs'!B58+1,'Tables for Graphs'!B58+1,""))</f>
        <v/>
      </c>
      <c r="C59" s="1" t="str">
        <f t="shared" si="4"/>
        <v/>
      </c>
      <c r="D59" s="1" t="str">
        <f t="shared" si="3"/>
        <v/>
      </c>
      <c r="E59" s="1" t="str">
        <f t="shared" si="5"/>
        <v/>
      </c>
      <c r="F59" s="1" t="str">
        <f t="shared" si="6"/>
        <v/>
      </c>
    </row>
    <row r="60" spans="2:6" x14ac:dyDescent="0.35">
      <c r="B60" s="1" t="str">
        <f>IF(B59="","",IF(Sales_volume_units&gt;='Tables for Graphs'!B59+1,'Tables for Graphs'!B59+1,""))</f>
        <v/>
      </c>
      <c r="C60" s="1" t="str">
        <f t="shared" si="4"/>
        <v/>
      </c>
      <c r="D60" s="1" t="str">
        <f t="shared" si="3"/>
        <v/>
      </c>
      <c r="E60" s="1" t="str">
        <f t="shared" si="5"/>
        <v/>
      </c>
      <c r="F60" s="1" t="str">
        <f t="shared" si="6"/>
        <v/>
      </c>
    </row>
    <row r="61" spans="2:6" x14ac:dyDescent="0.35">
      <c r="B61" s="1" t="str">
        <f>IF(B60="","",IF(Sales_volume_units&gt;='Tables for Graphs'!B60+1,'Tables for Graphs'!B60+1,""))</f>
        <v/>
      </c>
      <c r="C61" s="1" t="str">
        <f t="shared" si="4"/>
        <v/>
      </c>
      <c r="D61" s="1" t="str">
        <f t="shared" si="3"/>
        <v/>
      </c>
      <c r="E61" s="1" t="str">
        <f t="shared" si="5"/>
        <v/>
      </c>
      <c r="F61" s="1" t="str">
        <f t="shared" si="6"/>
        <v/>
      </c>
    </row>
    <row r="62" spans="2:6" x14ac:dyDescent="0.35">
      <c r="B62" s="1" t="str">
        <f>IF(B61="","",IF(Sales_volume_units&gt;='Tables for Graphs'!B61+1,'Tables for Graphs'!B61+1,""))</f>
        <v/>
      </c>
      <c r="C62" s="1" t="str">
        <f t="shared" si="4"/>
        <v/>
      </c>
      <c r="D62" s="1" t="str">
        <f t="shared" si="3"/>
        <v/>
      </c>
      <c r="E62" s="1" t="str">
        <f t="shared" si="5"/>
        <v/>
      </c>
      <c r="F62" s="1" t="str">
        <f t="shared" si="6"/>
        <v/>
      </c>
    </row>
    <row r="63" spans="2:6" x14ac:dyDescent="0.35">
      <c r="B63" s="1" t="str">
        <f>IF(B62="","",IF(Sales_volume_units&gt;='Tables for Graphs'!B62+1,'Tables for Graphs'!B62+1,""))</f>
        <v/>
      </c>
      <c r="C63" s="1" t="str">
        <f t="shared" si="4"/>
        <v/>
      </c>
      <c r="D63" s="1" t="str">
        <f t="shared" si="3"/>
        <v/>
      </c>
      <c r="E63" s="1" t="str">
        <f t="shared" si="5"/>
        <v/>
      </c>
      <c r="F63" s="1" t="str">
        <f t="shared" si="6"/>
        <v/>
      </c>
    </row>
    <row r="64" spans="2:6" x14ac:dyDescent="0.35">
      <c r="B64" s="1" t="str">
        <f>IF(B63="","",IF(Sales_volume_units&gt;='Tables for Graphs'!B63+1,'Tables for Graphs'!B63+1,""))</f>
        <v/>
      </c>
      <c r="C64" s="1" t="str">
        <f t="shared" si="4"/>
        <v/>
      </c>
      <c r="D64" s="1" t="str">
        <f t="shared" si="3"/>
        <v/>
      </c>
      <c r="E64" s="1" t="str">
        <f t="shared" si="5"/>
        <v/>
      </c>
      <c r="F64" s="1" t="str">
        <f t="shared" si="6"/>
        <v/>
      </c>
    </row>
    <row r="65" spans="2:6" x14ac:dyDescent="0.35">
      <c r="B65" s="1" t="str">
        <f>IF(B64="","",IF(Sales_volume_units&gt;='Tables for Graphs'!B64+1,'Tables for Graphs'!B64+1,""))</f>
        <v/>
      </c>
      <c r="C65" s="1" t="str">
        <f t="shared" si="4"/>
        <v/>
      </c>
      <c r="D65" s="1" t="str">
        <f t="shared" si="3"/>
        <v/>
      </c>
      <c r="E65" s="1" t="str">
        <f t="shared" si="5"/>
        <v/>
      </c>
      <c r="F65" s="1" t="str">
        <f t="shared" si="6"/>
        <v/>
      </c>
    </row>
    <row r="66" spans="2:6" x14ac:dyDescent="0.35">
      <c r="B66" s="1" t="str">
        <f>IF(B65="","",IF(Sales_volume_units&gt;='Tables for Graphs'!B65+1,'Tables for Graphs'!B65+1,""))</f>
        <v/>
      </c>
      <c r="C66" s="1" t="str">
        <f t="shared" si="4"/>
        <v/>
      </c>
      <c r="D66" s="1" t="str">
        <f t="shared" si="3"/>
        <v/>
      </c>
      <c r="E66" s="1" t="str">
        <f t="shared" si="5"/>
        <v/>
      </c>
      <c r="F66" s="1" t="str">
        <f t="shared" si="6"/>
        <v/>
      </c>
    </row>
    <row r="67" spans="2:6" x14ac:dyDescent="0.35">
      <c r="B67" s="1" t="str">
        <f>IF(B66="","",IF(Sales_volume_units&gt;='Tables for Graphs'!B66+1,'Tables for Graphs'!B66+1,""))</f>
        <v/>
      </c>
      <c r="C67" s="1" t="str">
        <f t="shared" ref="C67:C98" si="7">IF(B67="","",Sales_price_unit*B67)</f>
        <v/>
      </c>
      <c r="D67" s="1" t="str">
        <f t="shared" si="3"/>
        <v/>
      </c>
      <c r="E67" s="1" t="str">
        <f t="shared" ref="E67:E102" si="8">IF(B67="","",Variable_cost_unit*B67)</f>
        <v/>
      </c>
      <c r="F67" s="1" t="str">
        <f t="shared" ref="F67:F102" si="9">IF(B67="","",Total_fixed)</f>
        <v/>
      </c>
    </row>
    <row r="68" spans="2:6" x14ac:dyDescent="0.35">
      <c r="B68" s="1" t="str">
        <f>IF(B67="","",IF(Sales_volume_units&gt;='Tables for Graphs'!B67+1,'Tables for Graphs'!B67+1,""))</f>
        <v/>
      </c>
      <c r="C68" s="1" t="str">
        <f t="shared" si="7"/>
        <v/>
      </c>
      <c r="D68" s="1" t="str">
        <f t="shared" ref="D68:D102" si="10">IF(B68="","",E68+F68)</f>
        <v/>
      </c>
      <c r="E68" s="1" t="str">
        <f t="shared" si="8"/>
        <v/>
      </c>
      <c r="F68" s="1" t="str">
        <f t="shared" si="9"/>
        <v/>
      </c>
    </row>
    <row r="69" spans="2:6" x14ac:dyDescent="0.35">
      <c r="B69" s="1" t="str">
        <f>IF(B68="","",IF(Sales_volume_units&gt;='Tables for Graphs'!B68+1,'Tables for Graphs'!B68+1,""))</f>
        <v/>
      </c>
      <c r="C69" s="1" t="str">
        <f t="shared" si="7"/>
        <v/>
      </c>
      <c r="D69" s="1" t="str">
        <f t="shared" si="10"/>
        <v/>
      </c>
      <c r="E69" s="1" t="str">
        <f t="shared" si="8"/>
        <v/>
      </c>
      <c r="F69" s="1" t="str">
        <f t="shared" si="9"/>
        <v/>
      </c>
    </row>
    <row r="70" spans="2:6" x14ac:dyDescent="0.35">
      <c r="B70" s="1" t="str">
        <f>IF(B69="","",IF(Sales_volume_units&gt;='Tables for Graphs'!B69+1,'Tables for Graphs'!B69+1,""))</f>
        <v/>
      </c>
      <c r="C70" s="1" t="str">
        <f t="shared" si="7"/>
        <v/>
      </c>
      <c r="D70" s="1" t="str">
        <f t="shared" si="10"/>
        <v/>
      </c>
      <c r="E70" s="1" t="str">
        <f t="shared" si="8"/>
        <v/>
      </c>
      <c r="F70" s="1" t="str">
        <f t="shared" si="9"/>
        <v/>
      </c>
    </row>
    <row r="71" spans="2:6" x14ac:dyDescent="0.35">
      <c r="B71" s="1" t="str">
        <f>IF(B70="","",IF(Sales_volume_units&gt;='Tables for Graphs'!B70+1,'Tables for Graphs'!B70+1,""))</f>
        <v/>
      </c>
      <c r="C71" s="1" t="str">
        <f t="shared" si="7"/>
        <v/>
      </c>
      <c r="D71" s="1" t="str">
        <f t="shared" si="10"/>
        <v/>
      </c>
      <c r="E71" s="1" t="str">
        <f t="shared" si="8"/>
        <v/>
      </c>
      <c r="F71" s="1" t="str">
        <f t="shared" si="9"/>
        <v/>
      </c>
    </row>
    <row r="72" spans="2:6" x14ac:dyDescent="0.35">
      <c r="B72" s="1" t="str">
        <f>IF(B71="","",IF(Sales_volume_units&gt;='Tables for Graphs'!B71+1,'Tables for Graphs'!B71+1,""))</f>
        <v/>
      </c>
      <c r="C72" s="1" t="str">
        <f t="shared" si="7"/>
        <v/>
      </c>
      <c r="D72" s="1" t="str">
        <f t="shared" si="10"/>
        <v/>
      </c>
      <c r="E72" s="1" t="str">
        <f t="shared" si="8"/>
        <v/>
      </c>
      <c r="F72" s="1" t="str">
        <f t="shared" si="9"/>
        <v/>
      </c>
    </row>
    <row r="73" spans="2:6" x14ac:dyDescent="0.35">
      <c r="B73" s="1" t="str">
        <f>IF(B72="","",IF(Sales_volume_units&gt;='Tables for Graphs'!B72+1,'Tables for Graphs'!B72+1,""))</f>
        <v/>
      </c>
      <c r="C73" s="1" t="str">
        <f t="shared" si="7"/>
        <v/>
      </c>
      <c r="D73" s="1" t="str">
        <f t="shared" si="10"/>
        <v/>
      </c>
      <c r="E73" s="1" t="str">
        <f t="shared" si="8"/>
        <v/>
      </c>
      <c r="F73" s="1" t="str">
        <f t="shared" si="9"/>
        <v/>
      </c>
    </row>
    <row r="74" spans="2:6" x14ac:dyDescent="0.35">
      <c r="B74" s="1" t="str">
        <f>IF(B73="","",IF(Sales_volume_units&gt;='Tables for Graphs'!B73+1,'Tables for Graphs'!B73+1,""))</f>
        <v/>
      </c>
      <c r="C74" s="1" t="str">
        <f t="shared" si="7"/>
        <v/>
      </c>
      <c r="D74" s="1" t="str">
        <f t="shared" si="10"/>
        <v/>
      </c>
      <c r="E74" s="1" t="str">
        <f t="shared" si="8"/>
        <v/>
      </c>
      <c r="F74" s="1" t="str">
        <f t="shared" si="9"/>
        <v/>
      </c>
    </row>
    <row r="75" spans="2:6" x14ac:dyDescent="0.35">
      <c r="B75" s="1" t="str">
        <f>IF(B74="","",IF(Sales_volume_units&gt;='Tables for Graphs'!B74+1,'Tables for Graphs'!B74+1,""))</f>
        <v/>
      </c>
      <c r="C75" s="1" t="str">
        <f t="shared" si="7"/>
        <v/>
      </c>
      <c r="D75" s="1" t="str">
        <f t="shared" si="10"/>
        <v/>
      </c>
      <c r="E75" s="1" t="str">
        <f t="shared" si="8"/>
        <v/>
      </c>
      <c r="F75" s="1" t="str">
        <f t="shared" si="9"/>
        <v/>
      </c>
    </row>
    <row r="76" spans="2:6" x14ac:dyDescent="0.35">
      <c r="B76" s="1" t="str">
        <f>IF(B75="","",IF(Sales_volume_units&gt;='Tables for Graphs'!B75+1,'Tables for Graphs'!B75+1,""))</f>
        <v/>
      </c>
      <c r="C76" s="1" t="str">
        <f t="shared" si="7"/>
        <v/>
      </c>
      <c r="D76" s="1" t="str">
        <f t="shared" si="10"/>
        <v/>
      </c>
      <c r="E76" s="1" t="str">
        <f t="shared" si="8"/>
        <v/>
      </c>
      <c r="F76" s="1" t="str">
        <f t="shared" si="9"/>
        <v/>
      </c>
    </row>
    <row r="77" spans="2:6" x14ac:dyDescent="0.35">
      <c r="B77" s="1" t="str">
        <f>IF(B76="","",IF(Sales_volume_units&gt;='Tables for Graphs'!B76+1,'Tables for Graphs'!B76+1,""))</f>
        <v/>
      </c>
      <c r="C77" s="1" t="str">
        <f t="shared" si="7"/>
        <v/>
      </c>
      <c r="D77" s="1" t="str">
        <f t="shared" si="10"/>
        <v/>
      </c>
      <c r="E77" s="1" t="str">
        <f t="shared" si="8"/>
        <v/>
      </c>
      <c r="F77" s="1" t="str">
        <f t="shared" si="9"/>
        <v/>
      </c>
    </row>
    <row r="78" spans="2:6" x14ac:dyDescent="0.35">
      <c r="B78" s="1" t="str">
        <f>IF(B77="","",IF(Sales_volume_units&gt;='Tables for Graphs'!B77+1,'Tables for Graphs'!B77+1,""))</f>
        <v/>
      </c>
      <c r="C78" s="1" t="str">
        <f t="shared" si="7"/>
        <v/>
      </c>
      <c r="D78" s="1" t="str">
        <f t="shared" si="10"/>
        <v/>
      </c>
      <c r="E78" s="1" t="str">
        <f t="shared" si="8"/>
        <v/>
      </c>
      <c r="F78" s="1" t="str">
        <f t="shared" si="9"/>
        <v/>
      </c>
    </row>
    <row r="79" spans="2:6" x14ac:dyDescent="0.35">
      <c r="B79" s="1" t="str">
        <f>IF(B78="","",IF(Sales_volume_units&gt;='Tables for Graphs'!B78+1,'Tables for Graphs'!B78+1,""))</f>
        <v/>
      </c>
      <c r="C79" s="1" t="str">
        <f t="shared" si="7"/>
        <v/>
      </c>
      <c r="D79" s="1" t="str">
        <f t="shared" si="10"/>
        <v/>
      </c>
      <c r="E79" s="1" t="str">
        <f t="shared" si="8"/>
        <v/>
      </c>
      <c r="F79" s="1" t="str">
        <f t="shared" si="9"/>
        <v/>
      </c>
    </row>
    <row r="80" spans="2:6" x14ac:dyDescent="0.35">
      <c r="B80" s="1" t="str">
        <f>IF(B79="","",IF(Sales_volume_units&gt;='Tables for Graphs'!B79+1,'Tables for Graphs'!B79+1,""))</f>
        <v/>
      </c>
      <c r="C80" s="1" t="str">
        <f t="shared" si="7"/>
        <v/>
      </c>
      <c r="D80" s="1" t="str">
        <f t="shared" si="10"/>
        <v/>
      </c>
      <c r="E80" s="1" t="str">
        <f t="shared" si="8"/>
        <v/>
      </c>
      <c r="F80" s="1" t="str">
        <f t="shared" si="9"/>
        <v/>
      </c>
    </row>
    <row r="81" spans="2:6" x14ac:dyDescent="0.35">
      <c r="B81" s="1" t="str">
        <f>IF(B80="","",IF(Sales_volume_units&gt;='Tables for Graphs'!B80+1,'Tables for Graphs'!B80+1,""))</f>
        <v/>
      </c>
      <c r="C81" s="1" t="str">
        <f t="shared" si="7"/>
        <v/>
      </c>
      <c r="D81" s="1" t="str">
        <f t="shared" si="10"/>
        <v/>
      </c>
      <c r="E81" s="1" t="str">
        <f t="shared" si="8"/>
        <v/>
      </c>
      <c r="F81" s="1" t="str">
        <f t="shared" si="9"/>
        <v/>
      </c>
    </row>
    <row r="82" spans="2:6" x14ac:dyDescent="0.35">
      <c r="B82" s="1" t="str">
        <f>IF(B81="","",IF(Sales_volume_units&gt;='Tables for Graphs'!B81+1,'Tables for Graphs'!B81+1,""))</f>
        <v/>
      </c>
      <c r="C82" s="1" t="str">
        <f t="shared" si="7"/>
        <v/>
      </c>
      <c r="D82" s="1" t="str">
        <f t="shared" si="10"/>
        <v/>
      </c>
      <c r="E82" s="1" t="str">
        <f t="shared" si="8"/>
        <v/>
      </c>
      <c r="F82" s="1" t="str">
        <f t="shared" si="9"/>
        <v/>
      </c>
    </row>
    <row r="83" spans="2:6" x14ac:dyDescent="0.35">
      <c r="B83" s="1" t="str">
        <f>IF(B82="","",IF(Sales_volume_units&gt;='Tables for Graphs'!B82+1,'Tables for Graphs'!B82+1,""))</f>
        <v/>
      </c>
      <c r="C83" s="1" t="str">
        <f t="shared" si="7"/>
        <v/>
      </c>
      <c r="D83" s="1" t="str">
        <f t="shared" si="10"/>
        <v/>
      </c>
      <c r="E83" s="1" t="str">
        <f t="shared" si="8"/>
        <v/>
      </c>
      <c r="F83" s="1" t="str">
        <f t="shared" si="9"/>
        <v/>
      </c>
    </row>
    <row r="84" spans="2:6" x14ac:dyDescent="0.35">
      <c r="B84" s="1" t="str">
        <f>IF(B83="","",IF(Sales_volume_units&gt;='Tables for Graphs'!B83+1,'Tables for Graphs'!B83+1,""))</f>
        <v/>
      </c>
      <c r="C84" s="1" t="str">
        <f t="shared" si="7"/>
        <v/>
      </c>
      <c r="D84" s="1" t="str">
        <f t="shared" si="10"/>
        <v/>
      </c>
      <c r="E84" s="1" t="str">
        <f t="shared" si="8"/>
        <v/>
      </c>
      <c r="F84" s="1" t="str">
        <f t="shared" si="9"/>
        <v/>
      </c>
    </row>
    <row r="85" spans="2:6" x14ac:dyDescent="0.35">
      <c r="B85" s="1" t="str">
        <f>IF(B84="","",IF(Sales_volume_units&gt;='Tables for Graphs'!B84+1,'Tables for Graphs'!B84+1,""))</f>
        <v/>
      </c>
      <c r="C85" s="1" t="str">
        <f t="shared" si="7"/>
        <v/>
      </c>
      <c r="D85" s="1" t="str">
        <f t="shared" si="10"/>
        <v/>
      </c>
      <c r="E85" s="1" t="str">
        <f t="shared" si="8"/>
        <v/>
      </c>
      <c r="F85" s="1" t="str">
        <f t="shared" si="9"/>
        <v/>
      </c>
    </row>
    <row r="86" spans="2:6" x14ac:dyDescent="0.35">
      <c r="B86" s="1" t="str">
        <f>IF(B85="","",IF(Sales_volume_units&gt;='Tables for Graphs'!B85+1,'Tables for Graphs'!B85+1,""))</f>
        <v/>
      </c>
      <c r="C86" s="1" t="str">
        <f t="shared" si="7"/>
        <v/>
      </c>
      <c r="D86" s="1" t="str">
        <f t="shared" si="10"/>
        <v/>
      </c>
      <c r="E86" s="1" t="str">
        <f t="shared" si="8"/>
        <v/>
      </c>
      <c r="F86" s="1" t="str">
        <f t="shared" si="9"/>
        <v/>
      </c>
    </row>
    <row r="87" spans="2:6" x14ac:dyDescent="0.35">
      <c r="B87" s="1" t="str">
        <f>IF(B86="","",IF(Sales_volume_units&gt;='Tables for Graphs'!B86+1,'Tables for Graphs'!B86+1,""))</f>
        <v/>
      </c>
      <c r="C87" s="1" t="str">
        <f t="shared" si="7"/>
        <v/>
      </c>
      <c r="D87" s="1" t="str">
        <f t="shared" si="10"/>
        <v/>
      </c>
      <c r="E87" s="1" t="str">
        <f t="shared" si="8"/>
        <v/>
      </c>
      <c r="F87" s="1" t="str">
        <f t="shared" si="9"/>
        <v/>
      </c>
    </row>
    <row r="88" spans="2:6" x14ac:dyDescent="0.35">
      <c r="B88" s="1" t="str">
        <f>IF(B87="","",IF(Sales_volume_units&gt;='Tables for Graphs'!B87+1,'Tables for Graphs'!B87+1,""))</f>
        <v/>
      </c>
      <c r="C88" s="1" t="str">
        <f t="shared" si="7"/>
        <v/>
      </c>
      <c r="D88" s="1" t="str">
        <f t="shared" si="10"/>
        <v/>
      </c>
      <c r="E88" s="1" t="str">
        <f t="shared" si="8"/>
        <v/>
      </c>
      <c r="F88" s="1" t="str">
        <f t="shared" si="9"/>
        <v/>
      </c>
    </row>
    <row r="89" spans="2:6" x14ac:dyDescent="0.35">
      <c r="B89" s="1" t="str">
        <f>IF(B88="","",IF(Sales_volume_units&gt;='Tables for Graphs'!B88+1,'Tables for Graphs'!B88+1,""))</f>
        <v/>
      </c>
      <c r="C89" s="1" t="str">
        <f t="shared" si="7"/>
        <v/>
      </c>
      <c r="D89" s="1" t="str">
        <f t="shared" si="10"/>
        <v/>
      </c>
      <c r="E89" s="1" t="str">
        <f t="shared" si="8"/>
        <v/>
      </c>
      <c r="F89" s="1" t="str">
        <f t="shared" si="9"/>
        <v/>
      </c>
    </row>
    <row r="90" spans="2:6" x14ac:dyDescent="0.35">
      <c r="B90" s="1" t="str">
        <f>IF(B89="","",IF(Sales_volume_units&gt;='Tables for Graphs'!B89+1,'Tables for Graphs'!B89+1,""))</f>
        <v/>
      </c>
      <c r="C90" s="1" t="str">
        <f t="shared" si="7"/>
        <v/>
      </c>
      <c r="D90" s="1" t="str">
        <f t="shared" si="10"/>
        <v/>
      </c>
      <c r="E90" s="1" t="str">
        <f t="shared" si="8"/>
        <v/>
      </c>
      <c r="F90" s="1" t="str">
        <f t="shared" si="9"/>
        <v/>
      </c>
    </row>
    <row r="91" spans="2:6" x14ac:dyDescent="0.35">
      <c r="B91" s="1" t="str">
        <f>IF(B90="","",IF(Sales_volume_units&gt;='Tables for Graphs'!B90+1,'Tables for Graphs'!B90+1,""))</f>
        <v/>
      </c>
      <c r="C91" s="1" t="str">
        <f t="shared" si="7"/>
        <v/>
      </c>
      <c r="D91" s="1" t="str">
        <f t="shared" si="10"/>
        <v/>
      </c>
      <c r="E91" s="1" t="str">
        <f t="shared" si="8"/>
        <v/>
      </c>
      <c r="F91" s="1" t="str">
        <f t="shared" si="9"/>
        <v/>
      </c>
    </row>
    <row r="92" spans="2:6" x14ac:dyDescent="0.35">
      <c r="B92" s="1" t="str">
        <f>IF(B91="","",IF(Sales_volume_units&gt;='Tables for Graphs'!B91+1,'Tables for Graphs'!B91+1,""))</f>
        <v/>
      </c>
      <c r="C92" s="1" t="str">
        <f t="shared" si="7"/>
        <v/>
      </c>
      <c r="D92" s="1" t="str">
        <f t="shared" si="10"/>
        <v/>
      </c>
      <c r="E92" s="1" t="str">
        <f t="shared" si="8"/>
        <v/>
      </c>
      <c r="F92" s="1" t="str">
        <f t="shared" si="9"/>
        <v/>
      </c>
    </row>
    <row r="93" spans="2:6" x14ac:dyDescent="0.35">
      <c r="B93" s="1" t="str">
        <f>IF(B92="","",IF(Sales_volume_units&gt;='Tables for Graphs'!B92+1,'Tables for Graphs'!B92+1,""))</f>
        <v/>
      </c>
      <c r="C93" s="1" t="str">
        <f t="shared" si="7"/>
        <v/>
      </c>
      <c r="D93" s="1" t="str">
        <f t="shared" si="10"/>
        <v/>
      </c>
      <c r="E93" s="1" t="str">
        <f t="shared" si="8"/>
        <v/>
      </c>
      <c r="F93" s="1" t="str">
        <f t="shared" si="9"/>
        <v/>
      </c>
    </row>
    <row r="94" spans="2:6" x14ac:dyDescent="0.35">
      <c r="B94" s="1" t="str">
        <f>IF(B93="","",IF(Sales_volume_units&gt;='Tables for Graphs'!B93+1,'Tables for Graphs'!B93+1,""))</f>
        <v/>
      </c>
      <c r="C94" s="1" t="str">
        <f t="shared" si="7"/>
        <v/>
      </c>
      <c r="D94" s="1" t="str">
        <f t="shared" si="10"/>
        <v/>
      </c>
      <c r="E94" s="1" t="str">
        <f t="shared" si="8"/>
        <v/>
      </c>
      <c r="F94" s="1" t="str">
        <f t="shared" si="9"/>
        <v/>
      </c>
    </row>
    <row r="95" spans="2:6" x14ac:dyDescent="0.35">
      <c r="B95" s="1" t="str">
        <f>IF(B94="","",IF(Sales_volume_units&gt;='Tables for Graphs'!B94+1,'Tables for Graphs'!B94+1,""))</f>
        <v/>
      </c>
      <c r="C95" s="1" t="str">
        <f t="shared" si="7"/>
        <v/>
      </c>
      <c r="D95" s="1" t="str">
        <f t="shared" si="10"/>
        <v/>
      </c>
      <c r="E95" s="1" t="str">
        <f t="shared" si="8"/>
        <v/>
      </c>
      <c r="F95" s="1" t="str">
        <f t="shared" si="9"/>
        <v/>
      </c>
    </row>
    <row r="96" spans="2:6" x14ac:dyDescent="0.35">
      <c r="B96" s="1" t="str">
        <f>IF(B95="","",IF(Sales_volume_units&gt;='Tables for Graphs'!B95+1,'Tables for Graphs'!B95+1,""))</f>
        <v/>
      </c>
      <c r="C96" s="1" t="str">
        <f t="shared" si="7"/>
        <v/>
      </c>
      <c r="D96" s="1" t="str">
        <f t="shared" si="10"/>
        <v/>
      </c>
      <c r="E96" s="1" t="str">
        <f t="shared" si="8"/>
        <v/>
      </c>
      <c r="F96" s="1" t="str">
        <f t="shared" si="9"/>
        <v/>
      </c>
    </row>
    <row r="97" spans="2:6" x14ac:dyDescent="0.35">
      <c r="B97" s="1" t="str">
        <f>IF(B96="","",IF(Sales_volume_units&gt;='Tables for Graphs'!B96+1,'Tables for Graphs'!B96+1,""))</f>
        <v/>
      </c>
      <c r="C97" s="1" t="str">
        <f t="shared" si="7"/>
        <v/>
      </c>
      <c r="D97" s="1" t="str">
        <f t="shared" si="10"/>
        <v/>
      </c>
      <c r="E97" s="1" t="str">
        <f t="shared" si="8"/>
        <v/>
      </c>
      <c r="F97" s="1" t="str">
        <f t="shared" si="9"/>
        <v/>
      </c>
    </row>
    <row r="98" spans="2:6" x14ac:dyDescent="0.35">
      <c r="B98" s="1" t="str">
        <f>IF(B97="","",IF(Sales_volume_units&gt;='Tables for Graphs'!B97+1,'Tables for Graphs'!B97+1,""))</f>
        <v/>
      </c>
      <c r="C98" s="1" t="str">
        <f t="shared" si="7"/>
        <v/>
      </c>
      <c r="D98" s="1" t="str">
        <f t="shared" si="10"/>
        <v/>
      </c>
      <c r="E98" s="1" t="str">
        <f t="shared" si="8"/>
        <v/>
      </c>
      <c r="F98" s="1" t="str">
        <f t="shared" si="9"/>
        <v/>
      </c>
    </row>
    <row r="99" spans="2:6" x14ac:dyDescent="0.35">
      <c r="B99" s="1" t="str">
        <f>IF(B98="","",IF(Sales_volume_units&gt;='Tables for Graphs'!B98+1,'Tables for Graphs'!B98+1,""))</f>
        <v/>
      </c>
      <c r="C99" s="1" t="str">
        <f t="shared" ref="C99:C102" si="11">IF(B99="","",Sales_price_unit*B99)</f>
        <v/>
      </c>
      <c r="D99" s="1" t="str">
        <f t="shared" si="10"/>
        <v/>
      </c>
      <c r="E99" s="1" t="str">
        <f t="shared" si="8"/>
        <v/>
      </c>
      <c r="F99" s="1" t="str">
        <f t="shared" si="9"/>
        <v/>
      </c>
    </row>
    <row r="100" spans="2:6" x14ac:dyDescent="0.35">
      <c r="B100" s="1" t="str">
        <f>IF(B99="","",IF(Sales_volume_units&gt;='Tables for Graphs'!B99+1,'Tables for Graphs'!B99+1,""))</f>
        <v/>
      </c>
      <c r="C100" s="1" t="str">
        <f t="shared" si="11"/>
        <v/>
      </c>
      <c r="D100" s="1" t="str">
        <f t="shared" si="10"/>
        <v/>
      </c>
      <c r="E100" s="1" t="str">
        <f t="shared" si="8"/>
        <v/>
      </c>
      <c r="F100" s="1" t="str">
        <f t="shared" si="9"/>
        <v/>
      </c>
    </row>
    <row r="101" spans="2:6" x14ac:dyDescent="0.35">
      <c r="B101" s="1" t="str">
        <f>IF(B100="","",IF(Sales_volume_units&gt;='Tables for Graphs'!B100+1,'Tables for Graphs'!B100+1,""))</f>
        <v/>
      </c>
      <c r="C101" s="1" t="str">
        <f t="shared" si="11"/>
        <v/>
      </c>
      <c r="D101" s="1" t="str">
        <f t="shared" si="10"/>
        <v/>
      </c>
      <c r="E101" s="1" t="str">
        <f t="shared" si="8"/>
        <v/>
      </c>
      <c r="F101" s="1" t="str">
        <f t="shared" si="9"/>
        <v/>
      </c>
    </row>
    <row r="102" spans="2:6" x14ac:dyDescent="0.35">
      <c r="B102" s="1" t="str">
        <f>IF(B101="","",IF(Sales_volume_units&gt;='Tables for Graphs'!B101+1,'Tables for Graphs'!B101+1,""))</f>
        <v/>
      </c>
      <c r="C102" s="1" t="str">
        <f t="shared" si="11"/>
        <v/>
      </c>
      <c r="D102" s="1" t="str">
        <f t="shared" si="10"/>
        <v/>
      </c>
      <c r="E102" s="1" t="str">
        <f t="shared" si="8"/>
        <v/>
      </c>
      <c r="F102" s="1" t="str">
        <f t="shared" si="9"/>
        <v/>
      </c>
    </row>
    <row r="103" spans="2:6" x14ac:dyDescent="0.35">
      <c r="B103" s="1" t="str">
        <f>IF(B102="","",IF(Sales_volume_units&gt;='Tables for Graphs'!B102+1,'Tables for Graphs'!B102+1,""))</f>
        <v/>
      </c>
      <c r="C103" s="1" t="str">
        <f>IF(B103="","",Sales_price_unit*B103)</f>
        <v/>
      </c>
      <c r="D103" s="1" t="str">
        <f t="shared" ref="D103:D134" si="12">IF(B103="","",E103+F103)</f>
        <v/>
      </c>
      <c r="E103" s="1" t="str">
        <f>IF(B103="","",Variable_cost_unit*B103)</f>
        <v/>
      </c>
      <c r="F103" s="1" t="str">
        <f>IF(B103="","",Total_fixed)</f>
        <v/>
      </c>
    </row>
    <row r="104" spans="2:6" x14ac:dyDescent="0.35">
      <c r="B104" s="1" t="str">
        <f>IF(B103="","",IF(Sales_volume_units&gt;='Tables for Graphs'!B103+1,'Tables for Graphs'!B103+1,""))</f>
        <v/>
      </c>
      <c r="C104" s="1" t="str">
        <f>IF(B104="","",Sales_price_unit*B104)</f>
        <v/>
      </c>
      <c r="D104" s="1" t="str">
        <f t="shared" si="12"/>
        <v/>
      </c>
      <c r="E104" s="1" t="str">
        <f>IF(B104="","",Variable_cost_unit*B104)</f>
        <v/>
      </c>
      <c r="F104" s="1" t="str">
        <f>IF(B104="","",Total_fixed)</f>
        <v/>
      </c>
    </row>
    <row r="105" spans="2:6" x14ac:dyDescent="0.35">
      <c r="B105" s="1" t="str">
        <f>IF(B104="","",IF(Sales_volume_units&gt;='Tables for Graphs'!B104+1,'Tables for Graphs'!B104+1,""))</f>
        <v/>
      </c>
      <c r="C105" s="1" t="str">
        <f>IF(B105="","",Sales_price_unit*B105)</f>
        <v/>
      </c>
      <c r="D105" s="1" t="str">
        <f t="shared" si="12"/>
        <v/>
      </c>
      <c r="E105" s="1" t="str">
        <f>IF(B105="","",Variable_cost_unit*B105)</f>
        <v/>
      </c>
      <c r="F105" s="1" t="str">
        <f>IF(B105="","",Total_fixed)</f>
        <v/>
      </c>
    </row>
    <row r="106" spans="2:6" x14ac:dyDescent="0.35">
      <c r="B106" s="1" t="str">
        <f>IF(B105="","",IF(Sales_volume_units&gt;='Tables for Graphs'!B105+1,'Tables for Graphs'!B105+1,""))</f>
        <v/>
      </c>
      <c r="C106" s="1" t="str">
        <f>IF(B106="","",Sales_price_unit*B106)</f>
        <v/>
      </c>
      <c r="D106" s="1" t="str">
        <f t="shared" si="12"/>
        <v/>
      </c>
      <c r="E106" s="1" t="str">
        <f>IF(B106="","",Variable_cost_unit*B106)</f>
        <v/>
      </c>
      <c r="F106" s="1" t="str">
        <f>IF(B106="","",Total_fixed)</f>
        <v/>
      </c>
    </row>
    <row r="107" spans="2:6" x14ac:dyDescent="0.35">
      <c r="B107" s="1" t="str">
        <f>IF(B106="","",IF(Sales_volume_units&gt;='Tables for Graphs'!B106+1,'Tables for Graphs'!B106+1,""))</f>
        <v/>
      </c>
      <c r="C107" s="1" t="str">
        <f>IF(B107="","",Sales_price_unit*B107)</f>
        <v/>
      </c>
      <c r="D107" s="1" t="str">
        <f t="shared" si="12"/>
        <v/>
      </c>
      <c r="E107" s="1" t="str">
        <f>IF(B107="","",Variable_cost_unit*B107)</f>
        <v/>
      </c>
      <c r="F107" s="1" t="str">
        <f>IF(B107="","",Total_fixed)</f>
        <v/>
      </c>
    </row>
    <row r="108" spans="2:6" x14ac:dyDescent="0.35">
      <c r="B108" s="1" t="str">
        <f>IF(B107="","",IF(Sales_volume_units&gt;='Tables for Graphs'!B107+1,'Tables for Graphs'!B107+1,""))</f>
        <v/>
      </c>
      <c r="C108" s="1" t="str">
        <f>IF(B108="","",Sales_price_unit*B108)</f>
        <v/>
      </c>
      <c r="D108" s="1" t="str">
        <f t="shared" si="12"/>
        <v/>
      </c>
      <c r="E108" s="1" t="str">
        <f>IF(B108="","",Variable_cost_unit*B108)</f>
        <v/>
      </c>
      <c r="F108" s="1" t="str">
        <f>IF(B108="","",Total_fixed)</f>
        <v/>
      </c>
    </row>
    <row r="109" spans="2:6" x14ac:dyDescent="0.35">
      <c r="B109" s="1" t="str">
        <f>IF(B108="","",IF(Sales_volume_units&gt;='Tables for Graphs'!B108+1,'Tables for Graphs'!B108+1,""))</f>
        <v/>
      </c>
      <c r="C109" s="1" t="str">
        <f>IF(B109="","",Sales_price_unit*B109)</f>
        <v/>
      </c>
      <c r="D109" s="1" t="str">
        <f t="shared" si="12"/>
        <v/>
      </c>
      <c r="E109" s="1" t="str">
        <f>IF(B109="","",Variable_cost_unit*B109)</f>
        <v/>
      </c>
      <c r="F109" s="1" t="str">
        <f>IF(B109="","",Total_fixed)</f>
        <v/>
      </c>
    </row>
    <row r="110" spans="2:6" x14ac:dyDescent="0.35">
      <c r="B110" s="1" t="str">
        <f>IF(B109="","",IF(Sales_volume_units&gt;='Tables for Graphs'!B109+1,'Tables for Graphs'!B109+1,""))</f>
        <v/>
      </c>
      <c r="C110" s="1" t="str">
        <f>IF(B110="","",Sales_price_unit*B110)</f>
        <v/>
      </c>
      <c r="D110" s="1" t="str">
        <f t="shared" si="12"/>
        <v/>
      </c>
      <c r="E110" s="1" t="str">
        <f>IF(B110="","",Variable_cost_unit*B110)</f>
        <v/>
      </c>
      <c r="F110" s="1" t="str">
        <f>IF(B110="","",Total_fixed)</f>
        <v/>
      </c>
    </row>
    <row r="111" spans="2:6" x14ac:dyDescent="0.35">
      <c r="B111" s="1" t="str">
        <f>IF(B110="","",IF(Sales_volume_units&gt;='Tables for Graphs'!B110+1,'Tables for Graphs'!B110+1,""))</f>
        <v/>
      </c>
      <c r="C111" s="1" t="str">
        <f>IF(B111="","",Sales_price_unit*B111)</f>
        <v/>
      </c>
      <c r="D111" s="1" t="str">
        <f t="shared" si="12"/>
        <v/>
      </c>
      <c r="E111" s="1" t="str">
        <f>IF(B111="","",Variable_cost_unit*B111)</f>
        <v/>
      </c>
      <c r="F111" s="1" t="str">
        <f>IF(B111="","",Total_fixed)</f>
        <v/>
      </c>
    </row>
    <row r="112" spans="2:6" x14ac:dyDescent="0.35">
      <c r="B112" s="1" t="str">
        <f>IF(B111="","",IF(Sales_volume_units&gt;='Tables for Graphs'!B111+1,'Tables for Graphs'!B111+1,""))</f>
        <v/>
      </c>
      <c r="C112" s="1" t="str">
        <f>IF(B112="","",Sales_price_unit*B112)</f>
        <v/>
      </c>
      <c r="D112" s="1" t="str">
        <f t="shared" si="12"/>
        <v/>
      </c>
      <c r="E112" s="1" t="str">
        <f>IF(B112="","",Variable_cost_unit*B112)</f>
        <v/>
      </c>
      <c r="F112" s="1" t="str">
        <f>IF(B112="","",Total_fixed)</f>
        <v/>
      </c>
    </row>
    <row r="113" spans="2:6" x14ac:dyDescent="0.35">
      <c r="B113" s="1" t="str">
        <f>IF(B112="","",IF(Sales_volume_units&gt;='Tables for Graphs'!B112+1,'Tables for Graphs'!B112+1,""))</f>
        <v/>
      </c>
      <c r="C113" s="1" t="str">
        <f>IF(B113="","",Sales_price_unit*B113)</f>
        <v/>
      </c>
      <c r="D113" s="1" t="str">
        <f t="shared" si="12"/>
        <v/>
      </c>
      <c r="E113" s="1" t="str">
        <f>IF(B113="","",Variable_cost_unit*B113)</f>
        <v/>
      </c>
      <c r="F113" s="1" t="str">
        <f>IF(B113="","",Total_fixed)</f>
        <v/>
      </c>
    </row>
    <row r="114" spans="2:6" x14ac:dyDescent="0.35">
      <c r="B114" s="1" t="str">
        <f>IF(B113="","",IF(Sales_volume_units&gt;='Tables for Graphs'!B113+1,'Tables for Graphs'!B113+1,""))</f>
        <v/>
      </c>
      <c r="C114" s="1" t="str">
        <f>IF(B114="","",Sales_price_unit*B114)</f>
        <v/>
      </c>
      <c r="D114" s="1" t="str">
        <f t="shared" si="12"/>
        <v/>
      </c>
      <c r="E114" s="1" t="str">
        <f>IF(B114="","",Variable_cost_unit*B114)</f>
        <v/>
      </c>
      <c r="F114" s="1" t="str">
        <f>IF(B114="","",Total_fixed)</f>
        <v/>
      </c>
    </row>
    <row r="115" spans="2:6" x14ac:dyDescent="0.35">
      <c r="B115" s="1" t="str">
        <f>IF(B114="","",IF(Sales_volume_units&gt;='Tables for Graphs'!B114+1,'Tables for Graphs'!B114+1,""))</f>
        <v/>
      </c>
      <c r="C115" s="1" t="str">
        <f>IF(B115="","",Sales_price_unit*B115)</f>
        <v/>
      </c>
      <c r="D115" s="1" t="str">
        <f t="shared" si="12"/>
        <v/>
      </c>
      <c r="E115" s="1" t="str">
        <f>IF(B115="","",Variable_cost_unit*B115)</f>
        <v/>
      </c>
      <c r="F115" s="1" t="str">
        <f>IF(B115="","",Total_fixed)</f>
        <v/>
      </c>
    </row>
    <row r="116" spans="2:6" x14ac:dyDescent="0.35">
      <c r="B116" s="1" t="str">
        <f>IF(B115="","",IF(Sales_volume_units&gt;='Tables for Graphs'!B115+1,'Tables for Graphs'!B115+1,""))</f>
        <v/>
      </c>
      <c r="C116" s="1" t="str">
        <f>IF(B116="","",Sales_price_unit*B116)</f>
        <v/>
      </c>
      <c r="D116" s="1" t="str">
        <f t="shared" si="12"/>
        <v/>
      </c>
      <c r="E116" s="1" t="str">
        <f>IF(B116="","",Variable_cost_unit*B116)</f>
        <v/>
      </c>
      <c r="F116" s="1" t="str">
        <f>IF(B116="","",Total_fixed)</f>
        <v/>
      </c>
    </row>
    <row r="117" spans="2:6" x14ac:dyDescent="0.35">
      <c r="B117" s="1" t="str">
        <f>IF(B116="","",IF(Sales_volume_units&gt;='Tables for Graphs'!B116+1,'Tables for Graphs'!B116+1,""))</f>
        <v/>
      </c>
      <c r="C117" s="1" t="str">
        <f>IF(B117="","",Sales_price_unit*B117)</f>
        <v/>
      </c>
      <c r="D117" s="1" t="str">
        <f t="shared" si="12"/>
        <v/>
      </c>
      <c r="E117" s="1" t="str">
        <f>IF(B117="","",Variable_cost_unit*B117)</f>
        <v/>
      </c>
      <c r="F117" s="1" t="str">
        <f>IF(B117="","",Total_fixed)</f>
        <v/>
      </c>
    </row>
    <row r="118" spans="2:6" x14ac:dyDescent="0.35">
      <c r="B118" s="1" t="str">
        <f>IF(B117="","",IF(Sales_volume_units&gt;='Tables for Graphs'!B117+1,'Tables for Graphs'!B117+1,""))</f>
        <v/>
      </c>
      <c r="C118" s="1" t="str">
        <f>IF(B118="","",Sales_price_unit*B118)</f>
        <v/>
      </c>
      <c r="D118" s="1" t="str">
        <f t="shared" si="12"/>
        <v/>
      </c>
      <c r="E118" s="1" t="str">
        <f>IF(B118="","",Variable_cost_unit*B118)</f>
        <v/>
      </c>
      <c r="F118" s="1" t="str">
        <f>IF(B118="","",Total_fixed)</f>
        <v/>
      </c>
    </row>
    <row r="119" spans="2:6" x14ac:dyDescent="0.35">
      <c r="B119" s="1" t="str">
        <f>IF(B118="","",IF(Sales_volume_units&gt;='Tables for Graphs'!B118+1,'Tables for Graphs'!B118+1,""))</f>
        <v/>
      </c>
      <c r="C119" s="1" t="str">
        <f>IF(B119="","",Sales_price_unit*B119)</f>
        <v/>
      </c>
      <c r="D119" s="1" t="str">
        <f t="shared" si="12"/>
        <v/>
      </c>
      <c r="E119" s="1" t="str">
        <f>IF(B119="","",Variable_cost_unit*B119)</f>
        <v/>
      </c>
      <c r="F119" s="1" t="str">
        <f>IF(B119="","",Total_fixed)</f>
        <v/>
      </c>
    </row>
    <row r="120" spans="2:6" x14ac:dyDescent="0.35">
      <c r="B120" s="1" t="str">
        <f>IF(B119="","",IF(Sales_volume_units&gt;='Tables for Graphs'!B119+1,'Tables for Graphs'!B119+1,""))</f>
        <v/>
      </c>
      <c r="C120" s="1" t="str">
        <f>IF(B120="","",Sales_price_unit*B120)</f>
        <v/>
      </c>
      <c r="D120" s="1" t="str">
        <f t="shared" si="12"/>
        <v/>
      </c>
      <c r="E120" s="1" t="str">
        <f>IF(B120="","",Variable_cost_unit*B120)</f>
        <v/>
      </c>
      <c r="F120" s="1" t="str">
        <f>IF(B120="","",Total_fixed)</f>
        <v/>
      </c>
    </row>
    <row r="121" spans="2:6" x14ac:dyDescent="0.35">
      <c r="B121" s="1" t="str">
        <f>IF(B120="","",IF(Sales_volume_units&gt;='Tables for Graphs'!B120+1,'Tables for Graphs'!B120+1,""))</f>
        <v/>
      </c>
      <c r="C121" s="1" t="str">
        <f>IF(B121="","",Sales_price_unit*B121)</f>
        <v/>
      </c>
      <c r="D121" s="1" t="str">
        <f t="shared" si="12"/>
        <v/>
      </c>
      <c r="E121" s="1" t="str">
        <f>IF(B121="","",Variable_cost_unit*B121)</f>
        <v/>
      </c>
      <c r="F121" s="1" t="str">
        <f>IF(B121="","",Total_fixed)</f>
        <v/>
      </c>
    </row>
    <row r="122" spans="2:6" x14ac:dyDescent="0.35">
      <c r="B122" s="1" t="str">
        <f>IF(B121="","",IF(Sales_volume_units&gt;='Tables for Graphs'!B121+1,'Tables for Graphs'!B121+1,""))</f>
        <v/>
      </c>
      <c r="C122" s="1" t="str">
        <f>IF(B122="","",Sales_price_unit*B122)</f>
        <v/>
      </c>
      <c r="D122" s="1" t="str">
        <f t="shared" si="12"/>
        <v/>
      </c>
      <c r="E122" s="1" t="str">
        <f>IF(B122="","",Variable_cost_unit*B122)</f>
        <v/>
      </c>
      <c r="F122" s="1" t="str">
        <f>IF(B122="","",Total_fixed)</f>
        <v/>
      </c>
    </row>
    <row r="123" spans="2:6" x14ac:dyDescent="0.35">
      <c r="B123" s="1" t="str">
        <f>IF(B122="","",IF(Sales_volume_units&gt;='Tables for Graphs'!B122+1,'Tables for Graphs'!B122+1,""))</f>
        <v/>
      </c>
      <c r="C123" s="1" t="str">
        <f>IF(B123="","",Sales_price_unit*B123)</f>
        <v/>
      </c>
      <c r="D123" s="1" t="str">
        <f t="shared" si="12"/>
        <v/>
      </c>
      <c r="E123" s="1" t="str">
        <f>IF(B123="","",Variable_cost_unit*B123)</f>
        <v/>
      </c>
      <c r="F123" s="1" t="str">
        <f>IF(B123="","",Total_fixed)</f>
        <v/>
      </c>
    </row>
    <row r="124" spans="2:6" x14ac:dyDescent="0.35">
      <c r="B124" s="1" t="str">
        <f>IF(B123="","",IF(Sales_volume_units&gt;='Tables for Graphs'!B123+1,'Tables for Graphs'!B123+1,""))</f>
        <v/>
      </c>
      <c r="C124" s="1" t="str">
        <f>IF(B124="","",Sales_price_unit*B124)</f>
        <v/>
      </c>
      <c r="D124" s="1" t="str">
        <f t="shared" si="12"/>
        <v/>
      </c>
      <c r="E124" s="1" t="str">
        <f>IF(B124="","",Variable_cost_unit*B124)</f>
        <v/>
      </c>
      <c r="F124" s="1" t="str">
        <f>IF(B124="","",Total_fixed)</f>
        <v/>
      </c>
    </row>
    <row r="125" spans="2:6" x14ac:dyDescent="0.35">
      <c r="B125" s="1" t="str">
        <f>IF(B124="","",IF(Sales_volume_units&gt;='Tables for Graphs'!B124+1,'Tables for Graphs'!B124+1,""))</f>
        <v/>
      </c>
      <c r="C125" s="1" t="str">
        <f>IF(B125="","",Sales_price_unit*B125)</f>
        <v/>
      </c>
      <c r="D125" s="1" t="str">
        <f t="shared" si="12"/>
        <v/>
      </c>
      <c r="E125" s="1" t="str">
        <f>IF(B125="","",Variable_cost_unit*B125)</f>
        <v/>
      </c>
      <c r="F125" s="1" t="str">
        <f>IF(B125="","",Total_fixed)</f>
        <v/>
      </c>
    </row>
    <row r="126" spans="2:6" x14ac:dyDescent="0.35">
      <c r="B126" s="1" t="str">
        <f>IF(B125="","",IF(Sales_volume_units&gt;='Tables for Graphs'!B125+1,'Tables for Graphs'!B125+1,""))</f>
        <v/>
      </c>
      <c r="C126" s="1" t="str">
        <f>IF(B126="","",Sales_price_unit*B126)</f>
        <v/>
      </c>
      <c r="D126" s="1" t="str">
        <f t="shared" si="12"/>
        <v/>
      </c>
      <c r="E126" s="1" t="str">
        <f>IF(B126="","",Variable_cost_unit*B126)</f>
        <v/>
      </c>
      <c r="F126" s="1" t="str">
        <f>IF(B126="","",Total_fixed)</f>
        <v/>
      </c>
    </row>
    <row r="127" spans="2:6" x14ac:dyDescent="0.35">
      <c r="B127" s="1" t="str">
        <f>IF(B126="","",IF(Sales_volume_units&gt;='Tables for Graphs'!B126+1,'Tables for Graphs'!B126+1,""))</f>
        <v/>
      </c>
      <c r="C127" s="1" t="str">
        <f>IF(B127="","",Sales_price_unit*B127)</f>
        <v/>
      </c>
      <c r="D127" s="1" t="str">
        <f t="shared" si="12"/>
        <v/>
      </c>
      <c r="E127" s="1" t="str">
        <f>IF(B127="","",Variable_cost_unit*B127)</f>
        <v/>
      </c>
      <c r="F127" s="1" t="str">
        <f>IF(B127="","",Total_fixed)</f>
        <v/>
      </c>
    </row>
    <row r="128" spans="2:6" x14ac:dyDescent="0.35">
      <c r="B128" s="1" t="str">
        <f>IF(B127="","",IF(Sales_volume_units&gt;='Tables for Graphs'!B127+1,'Tables for Graphs'!B127+1,""))</f>
        <v/>
      </c>
      <c r="C128" s="1" t="str">
        <f>IF(B128="","",Sales_price_unit*B128)</f>
        <v/>
      </c>
      <c r="D128" s="1" t="str">
        <f t="shared" si="12"/>
        <v/>
      </c>
      <c r="E128" s="1" t="str">
        <f>IF(B128="","",Variable_cost_unit*B128)</f>
        <v/>
      </c>
      <c r="F128" s="1" t="str">
        <f>IF(B128="","",Total_fixed)</f>
        <v/>
      </c>
    </row>
    <row r="129" spans="2:6" x14ac:dyDescent="0.35">
      <c r="B129" s="1" t="str">
        <f>IF(B128="","",IF(Sales_volume_units&gt;='Tables for Graphs'!B128+1,'Tables for Graphs'!B128+1,""))</f>
        <v/>
      </c>
      <c r="C129" s="1" t="str">
        <f>IF(B129="","",Sales_price_unit*B129)</f>
        <v/>
      </c>
      <c r="D129" s="1" t="str">
        <f t="shared" si="12"/>
        <v/>
      </c>
      <c r="E129" s="1" t="str">
        <f>IF(B129="","",Variable_cost_unit*B129)</f>
        <v/>
      </c>
      <c r="F129" s="1" t="str">
        <f>IF(B129="","",Total_fixed)</f>
        <v/>
      </c>
    </row>
    <row r="130" spans="2:6" x14ac:dyDescent="0.35">
      <c r="B130" s="1" t="str">
        <f>IF(B129="","",IF(Sales_volume_units&gt;='Tables for Graphs'!B129+1,'Tables for Graphs'!B129+1,""))</f>
        <v/>
      </c>
      <c r="C130" s="1" t="str">
        <f>IF(B130="","",Sales_price_unit*B130)</f>
        <v/>
      </c>
      <c r="D130" s="1" t="str">
        <f t="shared" si="12"/>
        <v/>
      </c>
      <c r="E130" s="1" t="str">
        <f>IF(B130="","",Variable_cost_unit*B130)</f>
        <v/>
      </c>
      <c r="F130" s="1" t="str">
        <f>IF(B130="","",Total_fixed)</f>
        <v/>
      </c>
    </row>
    <row r="131" spans="2:6" x14ac:dyDescent="0.35">
      <c r="B131" s="1" t="str">
        <f>IF(B130="","",IF(Sales_volume_units&gt;='Tables for Graphs'!B130+1,'Tables for Graphs'!B130+1,""))</f>
        <v/>
      </c>
      <c r="C131" s="1" t="str">
        <f>IF(B131="","",Sales_price_unit*B131)</f>
        <v/>
      </c>
      <c r="D131" s="1" t="str">
        <f t="shared" si="12"/>
        <v/>
      </c>
      <c r="E131" s="1" t="str">
        <f>IF(B131="","",Variable_cost_unit*B131)</f>
        <v/>
      </c>
      <c r="F131" s="1" t="str">
        <f>IF(B131="","",Total_fixed)</f>
        <v/>
      </c>
    </row>
    <row r="132" spans="2:6" x14ac:dyDescent="0.35">
      <c r="B132" s="1" t="str">
        <f>IF(B131="","",IF(Sales_volume_units&gt;='Tables for Graphs'!B131+1,'Tables for Graphs'!B131+1,""))</f>
        <v/>
      </c>
      <c r="C132" s="1" t="str">
        <f>IF(B132="","",Sales_price_unit*B132)</f>
        <v/>
      </c>
      <c r="D132" s="1" t="str">
        <f t="shared" si="12"/>
        <v/>
      </c>
      <c r="E132" s="1" t="str">
        <f>IF(B132="","",Variable_cost_unit*B132)</f>
        <v/>
      </c>
      <c r="F132" s="1" t="str">
        <f>IF(B132="","",Total_fixed)</f>
        <v/>
      </c>
    </row>
    <row r="133" spans="2:6" x14ac:dyDescent="0.35">
      <c r="B133" s="1" t="str">
        <f>IF(B132="","",IF(Sales_volume_units&gt;='Tables for Graphs'!B132+1,'Tables for Graphs'!B132+1,""))</f>
        <v/>
      </c>
      <c r="C133" s="1" t="str">
        <f>IF(B133="","",Sales_price_unit*B133)</f>
        <v/>
      </c>
      <c r="D133" s="1" t="str">
        <f t="shared" si="12"/>
        <v/>
      </c>
      <c r="E133" s="1" t="str">
        <f>IF(B133="","",Variable_cost_unit*B133)</f>
        <v/>
      </c>
      <c r="F133" s="1" t="str">
        <f>IF(B133="","",Total_fixed)</f>
        <v/>
      </c>
    </row>
    <row r="134" spans="2:6" x14ac:dyDescent="0.35">
      <c r="B134" s="1" t="str">
        <f>IF(B133="","",IF(Sales_volume_units&gt;='Tables for Graphs'!B133+1,'Tables for Graphs'!B133+1,""))</f>
        <v/>
      </c>
      <c r="C134" s="1" t="str">
        <f>IF(B134="","",Sales_price_unit*B134)</f>
        <v/>
      </c>
      <c r="D134" s="1" t="str">
        <f t="shared" si="12"/>
        <v/>
      </c>
      <c r="E134" s="1" t="str">
        <f>IF(B134="","",Variable_cost_unit*B134)</f>
        <v/>
      </c>
      <c r="F134" s="1" t="str">
        <f>IF(B134="","",Total_fixed)</f>
        <v/>
      </c>
    </row>
    <row r="135" spans="2:6" x14ac:dyDescent="0.35">
      <c r="B135" s="1" t="str">
        <f>IF(B134="","",IF(Sales_volume_units&gt;='Tables for Graphs'!B134+1,'Tables for Graphs'!B134+1,""))</f>
        <v/>
      </c>
      <c r="C135" s="1" t="str">
        <f>IF(B135="","",Sales_price_unit*B135)</f>
        <v/>
      </c>
      <c r="D135" s="1" t="str">
        <f t="shared" ref="D135:D166" si="13">IF(B135="","",E135+F135)</f>
        <v/>
      </c>
      <c r="E135" s="1" t="str">
        <f>IF(B135="","",Variable_cost_unit*B135)</f>
        <v/>
      </c>
      <c r="F135" s="1" t="str">
        <f>IF(B135="","",Total_fixed)</f>
        <v/>
      </c>
    </row>
    <row r="136" spans="2:6" x14ac:dyDescent="0.35">
      <c r="B136" s="1" t="str">
        <f>IF(B135="","",IF(Sales_volume_units&gt;='Tables for Graphs'!B135+1,'Tables for Graphs'!B135+1,""))</f>
        <v/>
      </c>
      <c r="C136" s="1" t="str">
        <f>IF(B136="","",Sales_price_unit*B136)</f>
        <v/>
      </c>
      <c r="D136" s="1" t="str">
        <f t="shared" si="13"/>
        <v/>
      </c>
      <c r="E136" s="1" t="str">
        <f>IF(B136="","",Variable_cost_unit*B136)</f>
        <v/>
      </c>
      <c r="F136" s="1" t="str">
        <f>IF(B136="","",Total_fixed)</f>
        <v/>
      </c>
    </row>
    <row r="137" spans="2:6" x14ac:dyDescent="0.35">
      <c r="B137" s="1" t="str">
        <f>IF(B136="","",IF(Sales_volume_units&gt;='Tables for Graphs'!B136+1,'Tables for Graphs'!B136+1,""))</f>
        <v/>
      </c>
      <c r="C137" s="1" t="str">
        <f>IF(B137="","",Sales_price_unit*B137)</f>
        <v/>
      </c>
      <c r="D137" s="1" t="str">
        <f t="shared" si="13"/>
        <v/>
      </c>
      <c r="E137" s="1" t="str">
        <f>IF(B137="","",Variable_cost_unit*B137)</f>
        <v/>
      </c>
      <c r="F137" s="1" t="str">
        <f>IF(B137="","",Total_fixed)</f>
        <v/>
      </c>
    </row>
    <row r="138" spans="2:6" x14ac:dyDescent="0.35">
      <c r="B138" s="1" t="str">
        <f>IF(B137="","",IF(Sales_volume_units&gt;='Tables for Graphs'!B137+1,'Tables for Graphs'!B137+1,""))</f>
        <v/>
      </c>
      <c r="C138" s="1" t="str">
        <f>IF(B138="","",Sales_price_unit*B138)</f>
        <v/>
      </c>
      <c r="D138" s="1" t="str">
        <f t="shared" si="13"/>
        <v/>
      </c>
      <c r="E138" s="1" t="str">
        <f>IF(B138="","",Variable_cost_unit*B138)</f>
        <v/>
      </c>
      <c r="F138" s="1" t="str">
        <f>IF(B138="","",Total_fixed)</f>
        <v/>
      </c>
    </row>
    <row r="139" spans="2:6" x14ac:dyDescent="0.35">
      <c r="B139" s="1" t="str">
        <f>IF(B138="","",IF(Sales_volume_units&gt;='Tables for Graphs'!B138+1,'Tables for Graphs'!B138+1,""))</f>
        <v/>
      </c>
      <c r="C139" s="1" t="str">
        <f>IF(B139="","",Sales_price_unit*B139)</f>
        <v/>
      </c>
      <c r="D139" s="1" t="str">
        <f t="shared" si="13"/>
        <v/>
      </c>
      <c r="E139" s="1" t="str">
        <f>IF(B139="","",Variable_cost_unit*B139)</f>
        <v/>
      </c>
      <c r="F139" s="1" t="str">
        <f>IF(B139="","",Total_fixed)</f>
        <v/>
      </c>
    </row>
    <row r="140" spans="2:6" x14ac:dyDescent="0.35">
      <c r="B140" s="1" t="str">
        <f>IF(B139="","",IF(Sales_volume_units&gt;='Tables for Graphs'!B139+1,'Tables for Graphs'!B139+1,""))</f>
        <v/>
      </c>
      <c r="C140" s="1" t="str">
        <f>IF(B140="","",Sales_price_unit*B140)</f>
        <v/>
      </c>
      <c r="D140" s="1" t="str">
        <f t="shared" si="13"/>
        <v/>
      </c>
      <c r="E140" s="1" t="str">
        <f>IF(B140="","",Variable_cost_unit*B140)</f>
        <v/>
      </c>
      <c r="F140" s="1" t="str">
        <f>IF(B140="","",Total_fixed)</f>
        <v/>
      </c>
    </row>
    <row r="141" spans="2:6" x14ac:dyDescent="0.35">
      <c r="B141" s="1" t="str">
        <f>IF(B140="","",IF(Sales_volume_units&gt;='Tables for Graphs'!B140+1,'Tables for Graphs'!B140+1,""))</f>
        <v/>
      </c>
      <c r="C141" s="1" t="str">
        <f>IF(B141="","",Sales_price_unit*B141)</f>
        <v/>
      </c>
      <c r="D141" s="1" t="str">
        <f t="shared" si="13"/>
        <v/>
      </c>
      <c r="E141" s="1" t="str">
        <f>IF(B141="","",Variable_cost_unit*B141)</f>
        <v/>
      </c>
      <c r="F141" s="1" t="str">
        <f>IF(B141="","",Total_fixed)</f>
        <v/>
      </c>
    </row>
    <row r="142" spans="2:6" x14ac:dyDescent="0.35">
      <c r="B142" s="1" t="str">
        <f>IF(B141="","",IF(Sales_volume_units&gt;='Tables for Graphs'!B141+1,'Tables for Graphs'!B141+1,""))</f>
        <v/>
      </c>
      <c r="C142" s="1" t="str">
        <f>IF(B142="","",Sales_price_unit*B142)</f>
        <v/>
      </c>
      <c r="D142" s="1" t="str">
        <f t="shared" si="13"/>
        <v/>
      </c>
      <c r="E142" s="1" t="str">
        <f>IF(B142="","",Variable_cost_unit*B142)</f>
        <v/>
      </c>
      <c r="F142" s="1" t="str">
        <f>IF(B142="","",Total_fixed)</f>
        <v/>
      </c>
    </row>
    <row r="143" spans="2:6" x14ac:dyDescent="0.35">
      <c r="B143" s="1" t="str">
        <f>IF(B142="","",IF(Sales_volume_units&gt;='Tables for Graphs'!B142+1,'Tables for Graphs'!B142+1,""))</f>
        <v/>
      </c>
      <c r="C143" s="1" t="str">
        <f>IF(B143="","",Sales_price_unit*B143)</f>
        <v/>
      </c>
      <c r="D143" s="1" t="str">
        <f t="shared" si="13"/>
        <v/>
      </c>
      <c r="E143" s="1" t="str">
        <f>IF(B143="","",Variable_cost_unit*B143)</f>
        <v/>
      </c>
      <c r="F143" s="1" t="str">
        <f>IF(B143="","",Total_fixed)</f>
        <v/>
      </c>
    </row>
    <row r="144" spans="2:6" x14ac:dyDescent="0.35">
      <c r="B144" s="1" t="str">
        <f>IF(B143="","",IF(Sales_volume_units&gt;='Tables for Graphs'!B143+1,'Tables for Graphs'!B143+1,""))</f>
        <v/>
      </c>
      <c r="C144" s="1" t="str">
        <f>IF(B144="","",Sales_price_unit*B144)</f>
        <v/>
      </c>
      <c r="D144" s="1" t="str">
        <f t="shared" si="13"/>
        <v/>
      </c>
      <c r="E144" s="1" t="str">
        <f>IF(B144="","",Variable_cost_unit*B144)</f>
        <v/>
      </c>
      <c r="F144" s="1" t="str">
        <f>IF(B144="","",Total_fixed)</f>
        <v/>
      </c>
    </row>
    <row r="145" spans="2:6" x14ac:dyDescent="0.35">
      <c r="B145" s="1" t="str">
        <f>IF(B144="","",IF(Sales_volume_units&gt;='Tables for Graphs'!B144+1,'Tables for Graphs'!B144+1,""))</f>
        <v/>
      </c>
      <c r="C145" s="1" t="str">
        <f>IF(B145="","",Sales_price_unit*B145)</f>
        <v/>
      </c>
      <c r="D145" s="1" t="str">
        <f t="shared" si="13"/>
        <v/>
      </c>
      <c r="E145" s="1" t="str">
        <f>IF(B145="","",Variable_cost_unit*B145)</f>
        <v/>
      </c>
      <c r="F145" s="1" t="str">
        <f>IF(B145="","",Total_fixed)</f>
        <v/>
      </c>
    </row>
    <row r="146" spans="2:6" x14ac:dyDescent="0.35">
      <c r="B146" s="1" t="str">
        <f>IF(B145="","",IF(Sales_volume_units&gt;='Tables for Graphs'!B145+1,'Tables for Graphs'!B145+1,""))</f>
        <v/>
      </c>
      <c r="C146" s="1" t="str">
        <f>IF(B146="","",Sales_price_unit*B146)</f>
        <v/>
      </c>
      <c r="D146" s="1" t="str">
        <f t="shared" si="13"/>
        <v/>
      </c>
      <c r="E146" s="1" t="str">
        <f>IF(B146="","",Variable_cost_unit*B146)</f>
        <v/>
      </c>
      <c r="F146" s="1" t="str">
        <f>IF(B146="","",Total_fixed)</f>
        <v/>
      </c>
    </row>
    <row r="147" spans="2:6" x14ac:dyDescent="0.35">
      <c r="B147" s="1" t="str">
        <f>IF(B146="","",IF(Sales_volume_units&gt;='Tables for Graphs'!B146+1,'Tables for Graphs'!B146+1,""))</f>
        <v/>
      </c>
      <c r="C147" s="1" t="str">
        <f>IF(B147="","",Sales_price_unit*B147)</f>
        <v/>
      </c>
      <c r="D147" s="1" t="str">
        <f t="shared" si="13"/>
        <v/>
      </c>
      <c r="E147" s="1" t="str">
        <f>IF(B147="","",Variable_cost_unit*B147)</f>
        <v/>
      </c>
      <c r="F147" s="1" t="str">
        <f>IF(B147="","",Total_fixed)</f>
        <v/>
      </c>
    </row>
    <row r="148" spans="2:6" x14ac:dyDescent="0.35">
      <c r="B148" s="1" t="str">
        <f>IF(B147="","",IF(Sales_volume_units&gt;='Tables for Graphs'!B147+1,'Tables for Graphs'!B147+1,""))</f>
        <v/>
      </c>
      <c r="C148" s="1" t="str">
        <f>IF(B148="","",Sales_price_unit*B148)</f>
        <v/>
      </c>
      <c r="D148" s="1" t="str">
        <f t="shared" si="13"/>
        <v/>
      </c>
      <c r="E148" s="1" t="str">
        <f>IF(B148="","",Variable_cost_unit*B148)</f>
        <v/>
      </c>
      <c r="F148" s="1" t="str">
        <f>IF(B148="","",Total_fixed)</f>
        <v/>
      </c>
    </row>
    <row r="149" spans="2:6" x14ac:dyDescent="0.35">
      <c r="B149" s="1" t="str">
        <f>IF(B148="","",IF(Sales_volume_units&gt;='Tables for Graphs'!B148+1,'Tables for Graphs'!B148+1,""))</f>
        <v/>
      </c>
      <c r="C149" s="1" t="str">
        <f>IF(B149="","",Sales_price_unit*B149)</f>
        <v/>
      </c>
      <c r="D149" s="1" t="str">
        <f t="shared" si="13"/>
        <v/>
      </c>
      <c r="E149" s="1" t="str">
        <f>IF(B149="","",Variable_cost_unit*B149)</f>
        <v/>
      </c>
      <c r="F149" s="1" t="str">
        <f>IF(B149="","",Total_fixed)</f>
        <v/>
      </c>
    </row>
    <row r="150" spans="2:6" x14ac:dyDescent="0.35">
      <c r="B150" s="1" t="str">
        <f>IF(B149="","",IF(Sales_volume_units&gt;='Tables for Graphs'!B149+1,'Tables for Graphs'!B149+1,""))</f>
        <v/>
      </c>
      <c r="C150" s="1" t="str">
        <f>IF(B150="","",Sales_price_unit*B150)</f>
        <v/>
      </c>
      <c r="D150" s="1" t="str">
        <f t="shared" si="13"/>
        <v/>
      </c>
      <c r="E150" s="1" t="str">
        <f>IF(B150="","",Variable_cost_unit*B150)</f>
        <v/>
      </c>
      <c r="F150" s="1" t="str">
        <f>IF(B150="","",Total_fixed)</f>
        <v/>
      </c>
    </row>
    <row r="151" spans="2:6" x14ac:dyDescent="0.35">
      <c r="B151" s="1" t="str">
        <f>IF(B150="","",IF(Sales_volume_units&gt;='Tables for Graphs'!B150+1,'Tables for Graphs'!B150+1,""))</f>
        <v/>
      </c>
      <c r="C151" s="1" t="str">
        <f>IF(B151="","",Sales_price_unit*B151)</f>
        <v/>
      </c>
      <c r="D151" s="1" t="str">
        <f t="shared" si="13"/>
        <v/>
      </c>
      <c r="E151" s="1" t="str">
        <f>IF(B151="","",Variable_cost_unit*B151)</f>
        <v/>
      </c>
      <c r="F151" s="1" t="str">
        <f>IF(B151="","",Total_fixed)</f>
        <v/>
      </c>
    </row>
    <row r="152" spans="2:6" x14ac:dyDescent="0.35">
      <c r="B152" s="1" t="str">
        <f>IF(B151="","",IF(Sales_volume_units&gt;='Tables for Graphs'!B151+1,'Tables for Graphs'!B151+1,""))</f>
        <v/>
      </c>
      <c r="C152" s="1" t="str">
        <f>IF(B152="","",Sales_price_unit*B152)</f>
        <v/>
      </c>
      <c r="D152" s="1" t="str">
        <f t="shared" si="13"/>
        <v/>
      </c>
      <c r="E152" s="1" t="str">
        <f>IF(B152="","",Variable_cost_unit*B152)</f>
        <v/>
      </c>
      <c r="F152" s="1" t="str">
        <f>IF(B152="","",Total_fixed)</f>
        <v/>
      </c>
    </row>
    <row r="153" spans="2:6" x14ac:dyDescent="0.35">
      <c r="B153" s="1" t="str">
        <f>IF(B152="","",IF(Sales_volume_units&gt;='Tables for Graphs'!B152+1,'Tables for Graphs'!B152+1,""))</f>
        <v/>
      </c>
      <c r="C153" s="1" t="str">
        <f>IF(B153="","",Sales_price_unit*B153)</f>
        <v/>
      </c>
      <c r="D153" s="1" t="str">
        <f t="shared" si="13"/>
        <v/>
      </c>
      <c r="E153" s="1" t="str">
        <f>IF(B153="","",Variable_cost_unit*B153)</f>
        <v/>
      </c>
      <c r="F153" s="1" t="str">
        <f>IF(B153="","",Total_fixed)</f>
        <v/>
      </c>
    </row>
    <row r="154" spans="2:6" x14ac:dyDescent="0.35">
      <c r="B154" s="1" t="str">
        <f>IF(B153="","",IF(Sales_volume_units&gt;='Tables for Graphs'!B153+1,'Tables for Graphs'!B153+1,""))</f>
        <v/>
      </c>
      <c r="C154" s="1" t="str">
        <f>IF(B154="","",Sales_price_unit*B154)</f>
        <v/>
      </c>
      <c r="D154" s="1" t="str">
        <f t="shared" si="13"/>
        <v/>
      </c>
      <c r="E154" s="1" t="str">
        <f>IF(B154="","",Variable_cost_unit*B154)</f>
        <v/>
      </c>
      <c r="F154" s="1" t="str">
        <f>IF(B154="","",Total_fixed)</f>
        <v/>
      </c>
    </row>
    <row r="155" spans="2:6" x14ac:dyDescent="0.35">
      <c r="B155" s="1" t="str">
        <f>IF(B154="","",IF(Sales_volume_units&gt;='Tables for Graphs'!B154+1,'Tables for Graphs'!B154+1,""))</f>
        <v/>
      </c>
      <c r="C155" s="1" t="str">
        <f>IF(B155="","",Sales_price_unit*B155)</f>
        <v/>
      </c>
      <c r="D155" s="1" t="str">
        <f t="shared" si="13"/>
        <v/>
      </c>
      <c r="E155" s="1" t="str">
        <f>IF(B155="","",Variable_cost_unit*B155)</f>
        <v/>
      </c>
      <c r="F155" s="1" t="str">
        <f>IF(B155="","",Total_fixed)</f>
        <v/>
      </c>
    </row>
    <row r="156" spans="2:6" x14ac:dyDescent="0.35">
      <c r="B156" s="1" t="str">
        <f>IF(B155="","",IF(Sales_volume_units&gt;='Tables for Graphs'!B155+1,'Tables for Graphs'!B155+1,""))</f>
        <v/>
      </c>
      <c r="C156" s="1" t="str">
        <f>IF(B156="","",Sales_price_unit*B156)</f>
        <v/>
      </c>
      <c r="D156" s="1" t="str">
        <f t="shared" si="13"/>
        <v/>
      </c>
      <c r="E156" s="1" t="str">
        <f>IF(B156="","",Variable_cost_unit*B156)</f>
        <v/>
      </c>
      <c r="F156" s="1" t="str">
        <f>IF(B156="","",Total_fixed)</f>
        <v/>
      </c>
    </row>
    <row r="157" spans="2:6" x14ac:dyDescent="0.35">
      <c r="B157" s="1" t="str">
        <f>IF(B156="","",IF(Sales_volume_units&gt;='Tables for Graphs'!B156+1,'Tables for Graphs'!B156+1,""))</f>
        <v/>
      </c>
      <c r="C157" s="1" t="str">
        <f>IF(B157="","",Sales_price_unit*B157)</f>
        <v/>
      </c>
      <c r="D157" s="1" t="str">
        <f t="shared" si="13"/>
        <v/>
      </c>
      <c r="E157" s="1" t="str">
        <f>IF(B157="","",Variable_cost_unit*B157)</f>
        <v/>
      </c>
      <c r="F157" s="1" t="str">
        <f>IF(B157="","",Total_fixed)</f>
        <v/>
      </c>
    </row>
    <row r="158" spans="2:6" x14ac:dyDescent="0.35">
      <c r="B158" s="1" t="str">
        <f>IF(B157="","",IF(Sales_volume_units&gt;='Tables for Graphs'!B157+1,'Tables for Graphs'!B157+1,""))</f>
        <v/>
      </c>
      <c r="C158" s="1" t="str">
        <f>IF(B158="","",Sales_price_unit*B158)</f>
        <v/>
      </c>
      <c r="D158" s="1" t="str">
        <f t="shared" si="13"/>
        <v/>
      </c>
      <c r="E158" s="1" t="str">
        <f>IF(B158="","",Variable_cost_unit*B158)</f>
        <v/>
      </c>
      <c r="F158" s="1" t="str">
        <f>IF(B158="","",Total_fixed)</f>
        <v/>
      </c>
    </row>
    <row r="159" spans="2:6" x14ac:dyDescent="0.35">
      <c r="B159" s="1" t="str">
        <f>IF(B158="","",IF(Sales_volume_units&gt;='Tables for Graphs'!B158+1,'Tables for Graphs'!B158+1,""))</f>
        <v/>
      </c>
      <c r="C159" s="1" t="str">
        <f>IF(B159="","",Sales_price_unit*B159)</f>
        <v/>
      </c>
      <c r="D159" s="1" t="str">
        <f t="shared" si="13"/>
        <v/>
      </c>
      <c r="E159" s="1" t="str">
        <f>IF(B159="","",Variable_cost_unit*B159)</f>
        <v/>
      </c>
      <c r="F159" s="1" t="str">
        <f>IF(B159="","",Total_fixed)</f>
        <v/>
      </c>
    </row>
    <row r="160" spans="2:6" x14ac:dyDescent="0.35">
      <c r="B160" s="1" t="str">
        <f>IF(B159="","",IF(Sales_volume_units&gt;='Tables for Graphs'!B159+1,'Tables for Graphs'!B159+1,""))</f>
        <v/>
      </c>
      <c r="C160" s="1" t="str">
        <f>IF(B160="","",Sales_price_unit*B160)</f>
        <v/>
      </c>
      <c r="D160" s="1" t="str">
        <f t="shared" si="13"/>
        <v/>
      </c>
      <c r="E160" s="1" t="str">
        <f>IF(B160="","",Variable_cost_unit*B160)</f>
        <v/>
      </c>
      <c r="F160" s="1" t="str">
        <f>IF(B160="","",Total_fixed)</f>
        <v/>
      </c>
    </row>
    <row r="161" spans="2:6" x14ac:dyDescent="0.35">
      <c r="B161" s="1" t="str">
        <f>IF(B160="","",IF(Sales_volume_units&gt;='Tables for Graphs'!B160+1,'Tables for Graphs'!B160+1,""))</f>
        <v/>
      </c>
      <c r="C161" s="1" t="str">
        <f>IF(B161="","",Sales_price_unit*B161)</f>
        <v/>
      </c>
      <c r="D161" s="1" t="str">
        <f t="shared" si="13"/>
        <v/>
      </c>
      <c r="E161" s="1" t="str">
        <f>IF(B161="","",Variable_cost_unit*B161)</f>
        <v/>
      </c>
      <c r="F161" s="1" t="str">
        <f>IF(B161="","",Total_fixed)</f>
        <v/>
      </c>
    </row>
    <row r="162" spans="2:6" x14ac:dyDescent="0.35">
      <c r="B162" s="1" t="str">
        <f>IF(B161="","",IF(Sales_volume_units&gt;='Tables for Graphs'!B161+1,'Tables for Graphs'!B161+1,""))</f>
        <v/>
      </c>
      <c r="C162" s="1" t="str">
        <f>IF(B162="","",Sales_price_unit*B162)</f>
        <v/>
      </c>
      <c r="D162" s="1" t="str">
        <f t="shared" si="13"/>
        <v/>
      </c>
      <c r="E162" s="1" t="str">
        <f>IF(B162="","",Variable_cost_unit*B162)</f>
        <v/>
      </c>
      <c r="F162" s="1" t="str">
        <f>IF(B162="","",Total_fixed)</f>
        <v/>
      </c>
    </row>
    <row r="163" spans="2:6" x14ac:dyDescent="0.35">
      <c r="B163" s="1" t="str">
        <f>IF(B162="","",IF(Sales_volume_units&gt;='Tables for Graphs'!B162+1,'Tables for Graphs'!B162+1,""))</f>
        <v/>
      </c>
      <c r="C163" s="1" t="str">
        <f>IF(B163="","",Sales_price_unit*B163)</f>
        <v/>
      </c>
      <c r="D163" s="1" t="str">
        <f t="shared" si="13"/>
        <v/>
      </c>
      <c r="E163" s="1" t="str">
        <f>IF(B163="","",Variable_cost_unit*B163)</f>
        <v/>
      </c>
      <c r="F163" s="1" t="str">
        <f>IF(B163="","",Total_fixed)</f>
        <v/>
      </c>
    </row>
    <row r="164" spans="2:6" x14ac:dyDescent="0.35">
      <c r="B164" s="1" t="str">
        <f>IF(B163="","",IF(Sales_volume_units&gt;='Tables for Graphs'!B163+1,'Tables for Graphs'!B163+1,""))</f>
        <v/>
      </c>
      <c r="C164" s="1" t="str">
        <f>IF(B164="","",Sales_price_unit*B164)</f>
        <v/>
      </c>
      <c r="D164" s="1" t="str">
        <f t="shared" si="13"/>
        <v/>
      </c>
      <c r="E164" s="1" t="str">
        <f>IF(B164="","",Variable_cost_unit*B164)</f>
        <v/>
      </c>
      <c r="F164" s="1" t="str">
        <f>IF(B164="","",Total_fixed)</f>
        <v/>
      </c>
    </row>
    <row r="165" spans="2:6" x14ac:dyDescent="0.35">
      <c r="B165" s="1" t="str">
        <f>IF(B164="","",IF(Sales_volume_units&gt;='Tables for Graphs'!B164+1,'Tables for Graphs'!B164+1,""))</f>
        <v/>
      </c>
      <c r="C165" s="1" t="str">
        <f>IF(B165="","",Sales_price_unit*B165)</f>
        <v/>
      </c>
      <c r="D165" s="1" t="str">
        <f t="shared" si="13"/>
        <v/>
      </c>
      <c r="E165" s="1" t="str">
        <f>IF(B165="","",Variable_cost_unit*B165)</f>
        <v/>
      </c>
      <c r="F165" s="1" t="str">
        <f>IF(B165="","",Total_fixed)</f>
        <v/>
      </c>
    </row>
    <row r="166" spans="2:6" x14ac:dyDescent="0.35">
      <c r="B166" s="1" t="str">
        <f>IF(B165="","",IF(Sales_volume_units&gt;='Tables for Graphs'!B165+1,'Tables for Graphs'!B165+1,""))</f>
        <v/>
      </c>
      <c r="C166" s="1" t="str">
        <f>IF(B166="","",Sales_price_unit*B166)</f>
        <v/>
      </c>
      <c r="D166" s="1" t="str">
        <f t="shared" si="13"/>
        <v/>
      </c>
      <c r="E166" s="1" t="str">
        <f>IF(B166="","",Variable_cost_unit*B166)</f>
        <v/>
      </c>
      <c r="F166" s="1" t="str">
        <f>IF(B166="","",Total_fixed)</f>
        <v/>
      </c>
    </row>
    <row r="167" spans="2:6" x14ac:dyDescent="0.35">
      <c r="B167" s="1" t="str">
        <f>IF(B166="","",IF(Sales_volume_units&gt;='Tables for Graphs'!B166+1,'Tables for Graphs'!B166+1,""))</f>
        <v/>
      </c>
      <c r="C167" s="1" t="str">
        <f>IF(B167="","",Sales_price_unit*B167)</f>
        <v/>
      </c>
      <c r="D167" s="1" t="str">
        <f t="shared" ref="D167:D198" si="14">IF(B167="","",E167+F167)</f>
        <v/>
      </c>
      <c r="E167" s="1" t="str">
        <f>IF(B167="","",Variable_cost_unit*B167)</f>
        <v/>
      </c>
      <c r="F167" s="1" t="str">
        <f>IF(B167="","",Total_fixed)</f>
        <v/>
      </c>
    </row>
    <row r="168" spans="2:6" x14ac:dyDescent="0.35">
      <c r="B168" s="1" t="str">
        <f>IF(B167="","",IF(Sales_volume_units&gt;='Tables for Graphs'!B167+1,'Tables for Graphs'!B167+1,""))</f>
        <v/>
      </c>
      <c r="C168" s="1" t="str">
        <f>IF(B168="","",Sales_price_unit*B168)</f>
        <v/>
      </c>
      <c r="D168" s="1" t="str">
        <f t="shared" si="14"/>
        <v/>
      </c>
      <c r="E168" s="1" t="str">
        <f>IF(B168="","",Variable_cost_unit*B168)</f>
        <v/>
      </c>
      <c r="F168" s="1" t="str">
        <f>IF(B168="","",Total_fixed)</f>
        <v/>
      </c>
    </row>
    <row r="169" spans="2:6" x14ac:dyDescent="0.35">
      <c r="B169" s="1" t="str">
        <f>IF(B168="","",IF(Sales_volume_units&gt;='Tables for Graphs'!B168+1,'Tables for Graphs'!B168+1,""))</f>
        <v/>
      </c>
      <c r="C169" s="1" t="str">
        <f>IF(B169="","",Sales_price_unit*B169)</f>
        <v/>
      </c>
      <c r="D169" s="1" t="str">
        <f t="shared" si="14"/>
        <v/>
      </c>
      <c r="E169" s="1" t="str">
        <f>IF(B169="","",Variable_cost_unit*B169)</f>
        <v/>
      </c>
      <c r="F169" s="1" t="str">
        <f>IF(B169="","",Total_fixed)</f>
        <v/>
      </c>
    </row>
    <row r="170" spans="2:6" x14ac:dyDescent="0.35">
      <c r="B170" s="1" t="str">
        <f>IF(B169="","",IF(Sales_volume_units&gt;='Tables for Graphs'!B169+1,'Tables for Graphs'!B169+1,""))</f>
        <v/>
      </c>
      <c r="C170" s="1" t="str">
        <f>IF(B170="","",Sales_price_unit*B170)</f>
        <v/>
      </c>
      <c r="D170" s="1" t="str">
        <f t="shared" si="14"/>
        <v/>
      </c>
      <c r="E170" s="1" t="str">
        <f>IF(B170="","",Variable_cost_unit*B170)</f>
        <v/>
      </c>
      <c r="F170" s="1" t="str">
        <f>IF(B170="","",Total_fixed)</f>
        <v/>
      </c>
    </row>
    <row r="171" spans="2:6" x14ac:dyDescent="0.35">
      <c r="B171" s="1" t="str">
        <f>IF(B170="","",IF(Sales_volume_units&gt;='Tables for Graphs'!B170+1,'Tables for Graphs'!B170+1,""))</f>
        <v/>
      </c>
      <c r="C171" s="1" t="str">
        <f>IF(B171="","",Sales_price_unit*B171)</f>
        <v/>
      </c>
      <c r="D171" s="1" t="str">
        <f t="shared" si="14"/>
        <v/>
      </c>
      <c r="E171" s="1" t="str">
        <f>IF(B171="","",Variable_cost_unit*B171)</f>
        <v/>
      </c>
      <c r="F171" s="1" t="str">
        <f>IF(B171="","",Total_fixed)</f>
        <v/>
      </c>
    </row>
    <row r="172" spans="2:6" x14ac:dyDescent="0.35">
      <c r="B172" s="1" t="str">
        <f>IF(B171="","",IF(Sales_volume_units&gt;='Tables for Graphs'!B171+1,'Tables for Graphs'!B171+1,""))</f>
        <v/>
      </c>
      <c r="C172" s="1" t="str">
        <f>IF(B172="","",Sales_price_unit*B172)</f>
        <v/>
      </c>
      <c r="D172" s="1" t="str">
        <f t="shared" si="14"/>
        <v/>
      </c>
      <c r="E172" s="1" t="str">
        <f>IF(B172="","",Variable_cost_unit*B172)</f>
        <v/>
      </c>
      <c r="F172" s="1" t="str">
        <f>IF(B172="","",Total_fixed)</f>
        <v/>
      </c>
    </row>
    <row r="173" spans="2:6" x14ac:dyDescent="0.35">
      <c r="B173" s="1" t="str">
        <f>IF(B172="","",IF(Sales_volume_units&gt;='Tables for Graphs'!B172+1,'Tables for Graphs'!B172+1,""))</f>
        <v/>
      </c>
      <c r="C173" s="1" t="str">
        <f>IF(B173="","",Sales_price_unit*B173)</f>
        <v/>
      </c>
      <c r="D173" s="1" t="str">
        <f t="shared" si="14"/>
        <v/>
      </c>
      <c r="E173" s="1" t="str">
        <f>IF(B173="","",Variable_cost_unit*B173)</f>
        <v/>
      </c>
      <c r="F173" s="1" t="str">
        <f>IF(B173="","",Total_fixed)</f>
        <v/>
      </c>
    </row>
    <row r="174" spans="2:6" x14ac:dyDescent="0.35">
      <c r="B174" s="1" t="str">
        <f>IF(B173="","",IF(Sales_volume_units&gt;='Tables for Graphs'!B173+1,'Tables for Graphs'!B173+1,""))</f>
        <v/>
      </c>
      <c r="C174" s="1" t="str">
        <f>IF(B174="","",Sales_price_unit*B174)</f>
        <v/>
      </c>
      <c r="D174" s="1" t="str">
        <f t="shared" si="14"/>
        <v/>
      </c>
      <c r="E174" s="1" t="str">
        <f>IF(B174="","",Variable_cost_unit*B174)</f>
        <v/>
      </c>
      <c r="F174" s="1" t="str">
        <f>IF(B174="","",Total_fixed)</f>
        <v/>
      </c>
    </row>
    <row r="175" spans="2:6" x14ac:dyDescent="0.35">
      <c r="B175" s="1" t="str">
        <f>IF(B174="","",IF(Sales_volume_units&gt;='Tables for Graphs'!B174+1,'Tables for Graphs'!B174+1,""))</f>
        <v/>
      </c>
      <c r="C175" s="1" t="str">
        <f>IF(B175="","",Sales_price_unit*B175)</f>
        <v/>
      </c>
      <c r="D175" s="1" t="str">
        <f t="shared" si="14"/>
        <v/>
      </c>
      <c r="E175" s="1" t="str">
        <f>IF(B175="","",Variable_cost_unit*B175)</f>
        <v/>
      </c>
      <c r="F175" s="1" t="str">
        <f>IF(B175="","",Total_fixed)</f>
        <v/>
      </c>
    </row>
    <row r="176" spans="2:6" x14ac:dyDescent="0.35">
      <c r="B176" s="1" t="str">
        <f>IF(B175="","",IF(Sales_volume_units&gt;='Tables for Graphs'!B175+1,'Tables for Graphs'!B175+1,""))</f>
        <v/>
      </c>
      <c r="C176" s="1" t="str">
        <f>IF(B176="","",Sales_price_unit*B176)</f>
        <v/>
      </c>
      <c r="D176" s="1" t="str">
        <f t="shared" si="14"/>
        <v/>
      </c>
      <c r="E176" s="1" t="str">
        <f>IF(B176="","",Variable_cost_unit*B176)</f>
        <v/>
      </c>
      <c r="F176" s="1" t="str">
        <f>IF(B176="","",Total_fixed)</f>
        <v/>
      </c>
    </row>
    <row r="177" spans="2:6" x14ac:dyDescent="0.35">
      <c r="B177" s="1" t="str">
        <f>IF(B176="","",IF(Sales_volume_units&gt;='Tables for Graphs'!B176+1,'Tables for Graphs'!B176+1,""))</f>
        <v/>
      </c>
      <c r="C177" s="1" t="str">
        <f>IF(B177="","",Sales_price_unit*B177)</f>
        <v/>
      </c>
      <c r="D177" s="1" t="str">
        <f t="shared" si="14"/>
        <v/>
      </c>
      <c r="E177" s="1" t="str">
        <f>IF(B177="","",Variable_cost_unit*B177)</f>
        <v/>
      </c>
      <c r="F177" s="1" t="str">
        <f>IF(B177="","",Total_fixed)</f>
        <v/>
      </c>
    </row>
    <row r="178" spans="2:6" x14ac:dyDescent="0.35">
      <c r="B178" s="1" t="str">
        <f>IF(B177="","",IF(Sales_volume_units&gt;='Tables for Graphs'!B177+1,'Tables for Graphs'!B177+1,""))</f>
        <v/>
      </c>
      <c r="C178" s="1" t="str">
        <f>IF(B178="","",Sales_price_unit*B178)</f>
        <v/>
      </c>
      <c r="D178" s="1" t="str">
        <f t="shared" si="14"/>
        <v/>
      </c>
      <c r="E178" s="1" t="str">
        <f>IF(B178="","",Variable_cost_unit*B178)</f>
        <v/>
      </c>
      <c r="F178" s="1" t="str">
        <f>IF(B178="","",Total_fixed)</f>
        <v/>
      </c>
    </row>
    <row r="179" spans="2:6" x14ac:dyDescent="0.35">
      <c r="B179" s="1" t="str">
        <f>IF(B178="","",IF(Sales_volume_units&gt;='Tables for Graphs'!B178+1,'Tables for Graphs'!B178+1,""))</f>
        <v/>
      </c>
      <c r="C179" s="1" t="str">
        <f>IF(B179="","",Sales_price_unit*B179)</f>
        <v/>
      </c>
      <c r="D179" s="1" t="str">
        <f t="shared" si="14"/>
        <v/>
      </c>
      <c r="E179" s="1" t="str">
        <f>IF(B179="","",Variable_cost_unit*B179)</f>
        <v/>
      </c>
      <c r="F179" s="1" t="str">
        <f>IF(B179="","",Total_fixed)</f>
        <v/>
      </c>
    </row>
    <row r="180" spans="2:6" x14ac:dyDescent="0.35">
      <c r="B180" s="1" t="str">
        <f>IF(B179="","",IF(Sales_volume_units&gt;='Tables for Graphs'!B179+1,'Tables for Graphs'!B179+1,""))</f>
        <v/>
      </c>
      <c r="C180" s="1" t="str">
        <f>IF(B180="","",Sales_price_unit*B180)</f>
        <v/>
      </c>
      <c r="D180" s="1" t="str">
        <f t="shared" si="14"/>
        <v/>
      </c>
      <c r="E180" s="1" t="str">
        <f>IF(B180="","",Variable_cost_unit*B180)</f>
        <v/>
      </c>
      <c r="F180" s="1" t="str">
        <f>IF(B180="","",Total_fixed)</f>
        <v/>
      </c>
    </row>
    <row r="181" spans="2:6" x14ac:dyDescent="0.35">
      <c r="B181" s="1" t="str">
        <f>IF(B180="","",IF(Sales_volume_units&gt;='Tables for Graphs'!B180+1,'Tables for Graphs'!B180+1,""))</f>
        <v/>
      </c>
      <c r="C181" s="1" t="str">
        <f>IF(B181="","",Sales_price_unit*B181)</f>
        <v/>
      </c>
      <c r="D181" s="1" t="str">
        <f t="shared" si="14"/>
        <v/>
      </c>
      <c r="E181" s="1" t="str">
        <f>IF(B181="","",Variable_cost_unit*B181)</f>
        <v/>
      </c>
      <c r="F181" s="1" t="str">
        <f>IF(B181="","",Total_fixed)</f>
        <v/>
      </c>
    </row>
    <row r="182" spans="2:6" x14ac:dyDescent="0.35">
      <c r="B182" s="1" t="str">
        <f>IF(B181="","",IF(Sales_volume_units&gt;='Tables for Graphs'!B181+1,'Tables for Graphs'!B181+1,""))</f>
        <v/>
      </c>
      <c r="C182" s="1" t="str">
        <f>IF(B182="","",Sales_price_unit*B182)</f>
        <v/>
      </c>
      <c r="D182" s="1" t="str">
        <f t="shared" si="14"/>
        <v/>
      </c>
      <c r="E182" s="1" t="str">
        <f>IF(B182="","",Variable_cost_unit*B182)</f>
        <v/>
      </c>
      <c r="F182" s="1" t="str">
        <f>IF(B182="","",Total_fixed)</f>
        <v/>
      </c>
    </row>
    <row r="183" spans="2:6" x14ac:dyDescent="0.35">
      <c r="B183" s="1" t="str">
        <f>IF(B182="","",IF(Sales_volume_units&gt;='Tables for Graphs'!B182+1,'Tables for Graphs'!B182+1,""))</f>
        <v/>
      </c>
      <c r="C183" s="1" t="str">
        <f>IF(B183="","",Sales_price_unit*B183)</f>
        <v/>
      </c>
      <c r="D183" s="1" t="str">
        <f t="shared" si="14"/>
        <v/>
      </c>
      <c r="E183" s="1" t="str">
        <f>IF(B183="","",Variable_cost_unit*B183)</f>
        <v/>
      </c>
      <c r="F183" s="1" t="str">
        <f>IF(B183="","",Total_fixed)</f>
        <v/>
      </c>
    </row>
    <row r="184" spans="2:6" x14ac:dyDescent="0.35">
      <c r="B184" s="1" t="str">
        <f>IF(B183="","",IF(Sales_volume_units&gt;='Tables for Graphs'!B183+1,'Tables for Graphs'!B183+1,""))</f>
        <v/>
      </c>
      <c r="C184" s="1" t="str">
        <f>IF(B184="","",Sales_price_unit*B184)</f>
        <v/>
      </c>
      <c r="D184" s="1" t="str">
        <f t="shared" si="14"/>
        <v/>
      </c>
      <c r="E184" s="1" t="str">
        <f>IF(B184="","",Variable_cost_unit*B184)</f>
        <v/>
      </c>
      <c r="F184" s="1" t="str">
        <f>IF(B184="","",Total_fixed)</f>
        <v/>
      </c>
    </row>
    <row r="185" spans="2:6" x14ac:dyDescent="0.35">
      <c r="B185" s="1" t="str">
        <f>IF(B184="","",IF(Sales_volume_units&gt;='Tables for Graphs'!B184+1,'Tables for Graphs'!B184+1,""))</f>
        <v/>
      </c>
      <c r="C185" s="1" t="str">
        <f>IF(B185="","",Sales_price_unit*B185)</f>
        <v/>
      </c>
      <c r="D185" s="1" t="str">
        <f t="shared" si="14"/>
        <v/>
      </c>
      <c r="E185" s="1" t="str">
        <f>IF(B185="","",Variable_cost_unit*B185)</f>
        <v/>
      </c>
      <c r="F185" s="1" t="str">
        <f>IF(B185="","",Total_fixed)</f>
        <v/>
      </c>
    </row>
    <row r="186" spans="2:6" x14ac:dyDescent="0.35">
      <c r="B186" s="1" t="str">
        <f>IF(B185="","",IF(Sales_volume_units&gt;='Tables for Graphs'!B185+1,'Tables for Graphs'!B185+1,""))</f>
        <v/>
      </c>
      <c r="C186" s="1" t="str">
        <f>IF(B186="","",Sales_price_unit*B186)</f>
        <v/>
      </c>
      <c r="D186" s="1" t="str">
        <f t="shared" si="14"/>
        <v/>
      </c>
      <c r="E186" s="1" t="str">
        <f>IF(B186="","",Variable_cost_unit*B186)</f>
        <v/>
      </c>
      <c r="F186" s="1" t="str">
        <f>IF(B186="","",Total_fixed)</f>
        <v/>
      </c>
    </row>
    <row r="187" spans="2:6" x14ac:dyDescent="0.35">
      <c r="B187" s="1" t="str">
        <f>IF(B186="","",IF(Sales_volume_units&gt;='Tables for Graphs'!B186+1,'Tables for Graphs'!B186+1,""))</f>
        <v/>
      </c>
      <c r="C187" s="1" t="str">
        <f>IF(B187="","",Sales_price_unit*B187)</f>
        <v/>
      </c>
      <c r="D187" s="1" t="str">
        <f t="shared" si="14"/>
        <v/>
      </c>
      <c r="E187" s="1" t="str">
        <f>IF(B187="","",Variable_cost_unit*B187)</f>
        <v/>
      </c>
      <c r="F187" s="1" t="str">
        <f>IF(B187="","",Total_fixed)</f>
        <v/>
      </c>
    </row>
    <row r="188" spans="2:6" x14ac:dyDescent="0.35">
      <c r="B188" s="1" t="str">
        <f>IF(B187="","",IF(Sales_volume_units&gt;='Tables for Graphs'!B187+1,'Tables for Graphs'!B187+1,""))</f>
        <v/>
      </c>
      <c r="C188" s="1" t="str">
        <f>IF(B188="","",Sales_price_unit*B188)</f>
        <v/>
      </c>
      <c r="D188" s="1" t="str">
        <f t="shared" si="14"/>
        <v/>
      </c>
      <c r="E188" s="1" t="str">
        <f>IF(B188="","",Variable_cost_unit*B188)</f>
        <v/>
      </c>
      <c r="F188" s="1" t="str">
        <f>IF(B188="","",Total_fixed)</f>
        <v/>
      </c>
    </row>
    <row r="189" spans="2:6" x14ac:dyDescent="0.35">
      <c r="B189" s="1" t="str">
        <f>IF(B188="","",IF(Sales_volume_units&gt;='Tables for Graphs'!B188+1,'Tables for Graphs'!B188+1,""))</f>
        <v/>
      </c>
      <c r="C189" s="1" t="str">
        <f>IF(B189="","",Sales_price_unit*B189)</f>
        <v/>
      </c>
      <c r="D189" s="1" t="str">
        <f t="shared" si="14"/>
        <v/>
      </c>
      <c r="E189" s="1" t="str">
        <f>IF(B189="","",Variable_cost_unit*B189)</f>
        <v/>
      </c>
      <c r="F189" s="1" t="str">
        <f>IF(B189="","",Total_fixed)</f>
        <v/>
      </c>
    </row>
    <row r="190" spans="2:6" x14ac:dyDescent="0.35">
      <c r="B190" s="1" t="str">
        <f>IF(B189="","",IF(Sales_volume_units&gt;='Tables for Graphs'!B189+1,'Tables for Graphs'!B189+1,""))</f>
        <v/>
      </c>
      <c r="C190" s="1" t="str">
        <f>IF(B190="","",Sales_price_unit*B190)</f>
        <v/>
      </c>
      <c r="D190" s="1" t="str">
        <f t="shared" si="14"/>
        <v/>
      </c>
      <c r="E190" s="1" t="str">
        <f>IF(B190="","",Variable_cost_unit*B190)</f>
        <v/>
      </c>
      <c r="F190" s="1" t="str">
        <f>IF(B190="","",Total_fixed)</f>
        <v/>
      </c>
    </row>
    <row r="191" spans="2:6" x14ac:dyDescent="0.35">
      <c r="B191" s="1" t="str">
        <f>IF(B190="","",IF(Sales_volume_units&gt;='Tables for Graphs'!B190+1,'Tables for Graphs'!B190+1,""))</f>
        <v/>
      </c>
      <c r="C191" s="1" t="str">
        <f>IF(B191="","",Sales_price_unit*B191)</f>
        <v/>
      </c>
      <c r="D191" s="1" t="str">
        <f t="shared" si="14"/>
        <v/>
      </c>
      <c r="E191" s="1" t="str">
        <f>IF(B191="","",Variable_cost_unit*B191)</f>
        <v/>
      </c>
      <c r="F191" s="1" t="str">
        <f>IF(B191="","",Total_fixed)</f>
        <v/>
      </c>
    </row>
    <row r="192" spans="2:6" x14ac:dyDescent="0.35">
      <c r="B192" s="1" t="str">
        <f>IF(B191="","",IF(Sales_volume_units&gt;='Tables for Graphs'!B191+1,'Tables for Graphs'!B191+1,""))</f>
        <v/>
      </c>
      <c r="C192" s="1" t="str">
        <f>IF(B192="","",Sales_price_unit*B192)</f>
        <v/>
      </c>
      <c r="D192" s="1" t="str">
        <f t="shared" si="14"/>
        <v/>
      </c>
      <c r="E192" s="1" t="str">
        <f>IF(B192="","",Variable_cost_unit*B192)</f>
        <v/>
      </c>
      <c r="F192" s="1" t="str">
        <f>IF(B192="","",Total_fixed)</f>
        <v/>
      </c>
    </row>
    <row r="193" spans="2:6" x14ac:dyDescent="0.35">
      <c r="B193" s="1" t="str">
        <f>IF(B192="","",IF(Sales_volume_units&gt;='Tables for Graphs'!B192+1,'Tables for Graphs'!B192+1,""))</f>
        <v/>
      </c>
      <c r="C193" s="1" t="str">
        <f>IF(B193="","",Sales_price_unit*B193)</f>
        <v/>
      </c>
      <c r="D193" s="1" t="str">
        <f t="shared" si="14"/>
        <v/>
      </c>
      <c r="E193" s="1" t="str">
        <f>IF(B193="","",Variable_cost_unit*B193)</f>
        <v/>
      </c>
      <c r="F193" s="1" t="str">
        <f>IF(B193="","",Total_fixed)</f>
        <v/>
      </c>
    </row>
    <row r="194" spans="2:6" x14ac:dyDescent="0.35">
      <c r="B194" s="1" t="str">
        <f>IF(B193="","",IF(Sales_volume_units&gt;='Tables for Graphs'!B193+1,'Tables for Graphs'!B193+1,""))</f>
        <v/>
      </c>
      <c r="C194" s="1" t="str">
        <f>IF(B194="","",Sales_price_unit*B194)</f>
        <v/>
      </c>
      <c r="D194" s="1" t="str">
        <f t="shared" si="14"/>
        <v/>
      </c>
      <c r="E194" s="1" t="str">
        <f>IF(B194="","",Variable_cost_unit*B194)</f>
        <v/>
      </c>
      <c r="F194" s="1" t="str">
        <f>IF(B194="","",Total_fixed)</f>
        <v/>
      </c>
    </row>
    <row r="195" spans="2:6" x14ac:dyDescent="0.35">
      <c r="B195" s="1" t="str">
        <f>IF(B194="","",IF(Sales_volume_units&gt;='Tables for Graphs'!B194+1,'Tables for Graphs'!B194+1,""))</f>
        <v/>
      </c>
      <c r="C195" s="1" t="str">
        <f>IF(B195="","",Sales_price_unit*B195)</f>
        <v/>
      </c>
      <c r="D195" s="1" t="str">
        <f t="shared" si="14"/>
        <v/>
      </c>
      <c r="E195" s="1" t="str">
        <f>IF(B195="","",Variable_cost_unit*B195)</f>
        <v/>
      </c>
      <c r="F195" s="1" t="str">
        <f>IF(B195="","",Total_fixed)</f>
        <v/>
      </c>
    </row>
    <row r="196" spans="2:6" x14ac:dyDescent="0.35">
      <c r="B196" s="1" t="str">
        <f>IF(B195="","",IF(Sales_volume_units&gt;='Tables for Graphs'!B195+1,'Tables for Graphs'!B195+1,""))</f>
        <v/>
      </c>
      <c r="C196" s="1" t="str">
        <f>IF(B196="","",Sales_price_unit*B196)</f>
        <v/>
      </c>
      <c r="D196" s="1" t="str">
        <f t="shared" si="14"/>
        <v/>
      </c>
      <c r="E196" s="1" t="str">
        <f>IF(B196="","",Variable_cost_unit*B196)</f>
        <v/>
      </c>
      <c r="F196" s="1" t="str">
        <f>IF(B196="","",Total_fixed)</f>
        <v/>
      </c>
    </row>
    <row r="197" spans="2:6" x14ac:dyDescent="0.35">
      <c r="B197" s="1" t="str">
        <f>IF(B196="","",IF(Sales_volume_units&gt;='Tables for Graphs'!B196+1,'Tables for Graphs'!B196+1,""))</f>
        <v/>
      </c>
      <c r="C197" s="1" t="str">
        <f>IF(B197="","",Sales_price_unit*B197)</f>
        <v/>
      </c>
      <c r="D197" s="1" t="str">
        <f t="shared" si="14"/>
        <v/>
      </c>
      <c r="E197" s="1" t="str">
        <f>IF(B197="","",Variable_cost_unit*B197)</f>
        <v/>
      </c>
      <c r="F197" s="1" t="str">
        <f>IF(B197="","",Total_fixed)</f>
        <v/>
      </c>
    </row>
    <row r="198" spans="2:6" x14ac:dyDescent="0.35">
      <c r="B198" s="1" t="str">
        <f>IF(B197="","",IF(Sales_volume_units&gt;='Tables for Graphs'!B197+1,'Tables for Graphs'!B197+1,""))</f>
        <v/>
      </c>
      <c r="C198" s="1" t="str">
        <f>IF(B198="","",Sales_price_unit*B198)</f>
        <v/>
      </c>
      <c r="D198" s="1" t="str">
        <f t="shared" si="14"/>
        <v/>
      </c>
      <c r="E198" s="1" t="str">
        <f>IF(B198="","",Variable_cost_unit*B198)</f>
        <v/>
      </c>
      <c r="F198" s="1" t="str">
        <f>IF(B198="","",Total_fixed)</f>
        <v/>
      </c>
    </row>
    <row r="199" spans="2:6" x14ac:dyDescent="0.35">
      <c r="B199" s="1" t="str">
        <f>IF(B198="","",IF(Sales_volume_units&gt;='Tables for Graphs'!B198+1,'Tables for Graphs'!B198+1,""))</f>
        <v/>
      </c>
      <c r="C199" s="1" t="str">
        <f>IF(B199="","",Sales_price_unit*B199)</f>
        <v/>
      </c>
      <c r="D199" s="1" t="str">
        <f t="shared" ref="D199:D230" si="15">IF(B199="","",E199+F199)</f>
        <v/>
      </c>
      <c r="E199" s="1" t="str">
        <f>IF(B199="","",Variable_cost_unit*B199)</f>
        <v/>
      </c>
      <c r="F199" s="1" t="str">
        <f>IF(B199="","",Total_fixed)</f>
        <v/>
      </c>
    </row>
    <row r="200" spans="2:6" x14ac:dyDescent="0.35">
      <c r="B200" s="1" t="str">
        <f>IF(B199="","",IF(Sales_volume_units&gt;='Tables for Graphs'!B199+1,'Tables for Graphs'!B199+1,""))</f>
        <v/>
      </c>
      <c r="C200" s="1" t="str">
        <f>IF(B200="","",Sales_price_unit*B200)</f>
        <v/>
      </c>
      <c r="D200" s="1" t="str">
        <f t="shared" si="15"/>
        <v/>
      </c>
      <c r="E200" s="1" t="str">
        <f>IF(B200="","",Variable_cost_unit*B200)</f>
        <v/>
      </c>
      <c r="F200" s="1" t="str">
        <f>IF(B200="","",Total_fixed)</f>
        <v/>
      </c>
    </row>
    <row r="201" spans="2:6" x14ac:dyDescent="0.35">
      <c r="B201" s="1" t="str">
        <f>IF(B200="","",IF(Sales_volume_units&gt;='Tables for Graphs'!B200+1,'Tables for Graphs'!B200+1,""))</f>
        <v/>
      </c>
      <c r="C201" s="1" t="str">
        <f>IF(B201="","",Sales_price_unit*B201)</f>
        <v/>
      </c>
      <c r="D201" s="1" t="str">
        <f t="shared" si="15"/>
        <v/>
      </c>
      <c r="E201" s="1" t="str">
        <f>IF(B201="","",Variable_cost_unit*B201)</f>
        <v/>
      </c>
      <c r="F201" s="1" t="str">
        <f>IF(B201="","",Total_fixed)</f>
        <v/>
      </c>
    </row>
    <row r="202" spans="2:6" x14ac:dyDescent="0.35">
      <c r="B202" s="1" t="str">
        <f>IF(B201="","",IF(Sales_volume_units&gt;='Tables for Graphs'!B201+1,'Tables for Graphs'!B201+1,""))</f>
        <v/>
      </c>
      <c r="C202" s="1" t="str">
        <f>IF(B202="","",Sales_price_unit*B202)</f>
        <v/>
      </c>
      <c r="D202" s="1" t="str">
        <f t="shared" si="15"/>
        <v/>
      </c>
      <c r="E202" s="1" t="str">
        <f>IF(B202="","",Variable_cost_unit*B202)</f>
        <v/>
      </c>
      <c r="F202" s="1" t="str">
        <f>IF(B202="","",Total_fixed)</f>
        <v/>
      </c>
    </row>
  </sheetData>
  <sheetProtection algorithmName="SHA-512" hashValue="1pmCn7Pga5QgvQBY1t2Y55Cqrvp/r4yGVAiMBGjn/Yij0nPweh3VoVCmcssU9a3sg/gfAkcqSpeIgp8ujCkkaw==" saltValue="zyWqiSWsn2r9yOIyIkGPjQ==" spinCount="100000" sheet="1" objects="1" scenarios="1" selectLockedCell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indexed="26"/>
    <pageSetUpPr autoPageBreaks="0" fitToPage="1"/>
  </sheetPr>
  <dimension ref="A1:N38"/>
  <sheetViews>
    <sheetView showGridLines="0" zoomScale="75" zoomScaleNormal="75" workbookViewId="0">
      <selection activeCell="E28" sqref="E28"/>
    </sheetView>
  </sheetViews>
  <sheetFormatPr defaultColWidth="9.1328125" defaultRowHeight="12.75" x14ac:dyDescent="0.35"/>
  <cols>
    <col min="1" max="1" width="1.73046875" style="1" customWidth="1"/>
    <col min="2" max="2" width="27.73046875" style="1" customWidth="1"/>
    <col min="3" max="3" width="9.73046875" style="1" customWidth="1"/>
    <col min="4" max="5" width="12.73046875" style="1" customWidth="1"/>
    <col min="6" max="6" width="12.73046875" style="15" customWidth="1"/>
    <col min="7" max="7" width="12.73046875" style="8" customWidth="1"/>
    <col min="8" max="8" width="12.73046875" style="15" customWidth="1"/>
    <col min="9" max="14" width="12.73046875" style="1" customWidth="1"/>
    <col min="15" max="16384" width="9.1328125" style="1"/>
  </cols>
  <sheetData>
    <row r="1" spans="1:10" ht="83.65" customHeight="1" x14ac:dyDescent="1.25">
      <c r="A1" s="4"/>
      <c r="C1" s="50" t="s">
        <v>5</v>
      </c>
      <c r="D1" s="51"/>
      <c r="E1" s="51"/>
      <c r="F1" s="51"/>
      <c r="G1" s="51"/>
      <c r="H1" s="51"/>
      <c r="I1" s="51"/>
      <c r="J1" s="52"/>
    </row>
    <row r="2" spans="1:10" ht="27.75" x14ac:dyDescent="0.75">
      <c r="A2" s="4"/>
      <c r="B2" s="53" t="s">
        <v>30</v>
      </c>
      <c r="C2" s="54"/>
      <c r="D2" s="2"/>
      <c r="E2" s="2"/>
      <c r="F2" s="2"/>
      <c r="G2" s="12"/>
      <c r="H2" s="7"/>
    </row>
    <row r="3" spans="1:10" s="10" customFormat="1" ht="15" x14ac:dyDescent="0.4">
      <c r="A3" s="9"/>
      <c r="B3" s="55" t="s">
        <v>11</v>
      </c>
      <c r="C3" s="55"/>
      <c r="D3" s="11"/>
      <c r="E3" s="11"/>
      <c r="F3" s="11"/>
      <c r="G3" s="56"/>
      <c r="H3" s="16"/>
    </row>
    <row r="4" spans="1:10" ht="15" x14ac:dyDescent="0.4">
      <c r="A4" s="4"/>
      <c r="B4" s="31" t="s">
        <v>19</v>
      </c>
      <c r="C4" s="31"/>
      <c r="D4" s="31"/>
      <c r="E4" s="32"/>
      <c r="F4" s="3"/>
      <c r="G4" s="13"/>
      <c r="H4" s="5"/>
    </row>
    <row r="5" spans="1:10" x14ac:dyDescent="0.35">
      <c r="A5" s="4"/>
      <c r="B5" s="3"/>
      <c r="C5" s="3" t="s">
        <v>20</v>
      </c>
      <c r="E5" s="3"/>
      <c r="F5" s="57">
        <v>400</v>
      </c>
      <c r="G5" s="5"/>
    </row>
    <row r="6" spans="1:10" x14ac:dyDescent="0.35">
      <c r="A6" s="4"/>
      <c r="B6" s="4"/>
      <c r="C6" s="3" t="s">
        <v>26</v>
      </c>
      <c r="E6" s="4"/>
      <c r="F6" s="58">
        <v>10</v>
      </c>
      <c r="G6" s="6"/>
    </row>
    <row r="7" spans="1:10" x14ac:dyDescent="0.35">
      <c r="C7" s="3" t="s">
        <v>31</v>
      </c>
      <c r="G7" s="21">
        <f>IF(OR(Sales_price_unit&lt;&gt;0,Sales_volume_units&lt;&gt;0),Sales_price_unit*Sales_volume_units,0)</f>
        <v>4000</v>
      </c>
    </row>
    <row r="8" spans="1:10" ht="15.75" customHeight="1" x14ac:dyDescent="0.35">
      <c r="A8" s="4"/>
      <c r="B8" s="3"/>
      <c r="C8" s="3"/>
      <c r="D8" s="3"/>
      <c r="E8" s="3"/>
      <c r="F8" s="13"/>
      <c r="G8" s="13"/>
    </row>
    <row r="9" spans="1:10" ht="15.75" customHeight="1" x14ac:dyDescent="0.4">
      <c r="A9" s="4"/>
      <c r="B9" s="32" t="s">
        <v>9</v>
      </c>
      <c r="C9" s="32"/>
      <c r="D9" s="33"/>
      <c r="E9" s="33"/>
      <c r="F9" s="13"/>
      <c r="G9" s="13"/>
    </row>
    <row r="10" spans="1:10" x14ac:dyDescent="0.35">
      <c r="A10" s="4"/>
      <c r="B10" s="3"/>
      <c r="C10" s="3" t="s">
        <v>21</v>
      </c>
      <c r="E10" s="3"/>
      <c r="F10" s="59">
        <v>25</v>
      </c>
      <c r="G10" s="13"/>
    </row>
    <row r="11" spans="1:10" x14ac:dyDescent="0.35">
      <c r="A11" s="4"/>
      <c r="B11" s="3"/>
      <c r="C11" s="3" t="s">
        <v>22</v>
      </c>
      <c r="E11" s="3"/>
      <c r="F11" s="59">
        <v>5</v>
      </c>
      <c r="G11" s="13"/>
    </row>
    <row r="12" spans="1:10" x14ac:dyDescent="0.35">
      <c r="A12" s="4"/>
      <c r="B12" s="3"/>
      <c r="C12" s="3" t="s">
        <v>35</v>
      </c>
      <c r="E12" s="3"/>
      <c r="F12" s="59">
        <v>3</v>
      </c>
      <c r="G12" s="13"/>
    </row>
    <row r="13" spans="1:10" x14ac:dyDescent="0.35">
      <c r="A13" s="4"/>
      <c r="B13" s="3"/>
      <c r="C13" s="3" t="s">
        <v>28</v>
      </c>
      <c r="E13" s="3"/>
      <c r="F13" s="59">
        <v>200</v>
      </c>
      <c r="G13" s="13"/>
    </row>
    <row r="14" spans="1:10" x14ac:dyDescent="0.35">
      <c r="A14" s="4"/>
      <c r="B14" s="3"/>
      <c r="C14" s="3" t="s">
        <v>29</v>
      </c>
      <c r="E14" s="3"/>
      <c r="F14" s="22">
        <f>IF(SUM(Variable_costs_unit),SUM(Variable_costs_unit),0)</f>
        <v>233</v>
      </c>
      <c r="G14" s="15"/>
    </row>
    <row r="15" spans="1:10" ht="13.15" thickBot="1" x14ac:dyDescent="0.4">
      <c r="A15" s="4"/>
      <c r="B15" s="3"/>
      <c r="C15" s="3" t="s">
        <v>33</v>
      </c>
      <c r="E15" s="3"/>
      <c r="F15" s="14"/>
      <c r="G15" s="25">
        <f>IF(Variable_Unit_Cost,Variable_Unit_Cost*Sales_volume_units,0)</f>
        <v>2330</v>
      </c>
    </row>
    <row r="16" spans="1:10" x14ac:dyDescent="0.35">
      <c r="A16" s="4"/>
      <c r="B16" s="3"/>
      <c r="C16" s="3"/>
      <c r="E16" s="3"/>
      <c r="F16" s="14"/>
      <c r="G16" s="14"/>
      <c r="H16" s="1"/>
    </row>
    <row r="17" spans="1:14" x14ac:dyDescent="0.35">
      <c r="A17" s="4"/>
      <c r="B17" s="3"/>
      <c r="C17" s="3" t="s">
        <v>34</v>
      </c>
      <c r="E17" s="3"/>
      <c r="F17" s="21">
        <f>IF(Sales_price_unit&gt;0,MAX(0,Sales_price_unit-Variable_Unit_Cost),0)</f>
        <v>167</v>
      </c>
      <c r="G17" s="14"/>
      <c r="H17" s="1"/>
    </row>
    <row r="18" spans="1:14" x14ac:dyDescent="0.35">
      <c r="A18" s="4"/>
      <c r="B18" s="3"/>
      <c r="C18" s="3" t="s">
        <v>8</v>
      </c>
      <c r="E18" s="3"/>
      <c r="F18" s="14"/>
      <c r="G18" s="21">
        <f>IF(OR(Total_Sales&lt;&gt;0,Total_variable&lt;&gt;0),Total_Sales-Total_variable,0)</f>
        <v>1670</v>
      </c>
      <c r="H18" s="1"/>
    </row>
    <row r="19" spans="1:14" ht="13.15" x14ac:dyDescent="0.4">
      <c r="A19" s="4"/>
      <c r="B19" s="3"/>
      <c r="C19" s="3"/>
      <c r="D19" s="17"/>
      <c r="E19" s="3"/>
      <c r="F19" s="13"/>
      <c r="G19" s="14"/>
      <c r="H19" s="1"/>
    </row>
    <row r="20" spans="1:14" ht="15" x14ac:dyDescent="0.4">
      <c r="A20" s="4"/>
      <c r="B20" s="32" t="s">
        <v>17</v>
      </c>
      <c r="C20" s="32"/>
      <c r="D20" s="33"/>
      <c r="E20" s="33"/>
      <c r="F20" s="60"/>
      <c r="G20" s="13"/>
      <c r="H20" s="1"/>
    </row>
    <row r="21" spans="1:14" x14ac:dyDescent="0.35">
      <c r="A21" s="4"/>
      <c r="B21" s="3"/>
      <c r="C21" s="3" t="s">
        <v>23</v>
      </c>
      <c r="E21" s="3"/>
      <c r="F21" s="59">
        <v>1000</v>
      </c>
      <c r="G21" s="1"/>
      <c r="H21" s="1"/>
    </row>
    <row r="22" spans="1:14" x14ac:dyDescent="0.35">
      <c r="A22" s="4"/>
      <c r="B22" s="3"/>
      <c r="C22" s="3" t="s">
        <v>6</v>
      </c>
      <c r="E22" s="3"/>
      <c r="F22" s="59">
        <v>10</v>
      </c>
      <c r="G22" s="1"/>
      <c r="H22" s="1"/>
    </row>
    <row r="23" spans="1:14" x14ac:dyDescent="0.35">
      <c r="A23" s="4"/>
      <c r="B23" s="3"/>
      <c r="C23" s="3" t="s">
        <v>7</v>
      </c>
      <c r="E23" s="3"/>
      <c r="F23" s="57">
        <v>50</v>
      </c>
      <c r="G23" s="1"/>
      <c r="H23" s="1"/>
    </row>
    <row r="24" spans="1:14" ht="13.15" thickBot="1" x14ac:dyDescent="0.4">
      <c r="A24" s="4"/>
      <c r="B24" s="3"/>
      <c r="C24" s="3" t="s">
        <v>18</v>
      </c>
      <c r="E24" s="3"/>
      <c r="F24" s="13"/>
      <c r="G24" s="26">
        <f>IF(SUM(Fixed_costs)&lt;&gt;0,SUM(Fixed_costs),0)</f>
        <v>1060</v>
      </c>
      <c r="H24" s="1"/>
    </row>
    <row r="25" spans="1:14" ht="13.15" thickBot="1" x14ac:dyDescent="0.4">
      <c r="C25" s="3"/>
      <c r="F25" s="13"/>
      <c r="G25" s="15"/>
      <c r="H25" s="1"/>
    </row>
    <row r="26" spans="1:14" ht="13.15" thickBot="1" x14ac:dyDescent="0.4">
      <c r="A26" s="4"/>
      <c r="B26" s="3"/>
      <c r="C26" s="3" t="s">
        <v>10</v>
      </c>
      <c r="E26" s="3"/>
      <c r="G26" s="27">
        <f>IF(OR(Gross_margin&lt;&gt;0,Total_fixed&lt;&gt;0),Gross_margin-Total_fixed,0)</f>
        <v>610</v>
      </c>
      <c r="H26" s="1"/>
    </row>
    <row r="27" spans="1:14" x14ac:dyDescent="0.35">
      <c r="G27" s="15"/>
    </row>
    <row r="28" spans="1:14" ht="33.75" x14ac:dyDescent="1.25">
      <c r="F28" s="51"/>
    </row>
    <row r="29" spans="1:14" ht="33.75" x14ac:dyDescent="1.25">
      <c r="B29" s="50" t="s">
        <v>13</v>
      </c>
      <c r="C29" s="51"/>
      <c r="D29" s="51"/>
      <c r="E29" s="51"/>
      <c r="G29" s="1"/>
      <c r="H29" s="1"/>
    </row>
    <row r="30" spans="1:14" ht="20.65" x14ac:dyDescent="0.6">
      <c r="B30" s="18" t="s">
        <v>24</v>
      </c>
      <c r="C30" s="18"/>
      <c r="D30" s="19"/>
      <c r="E30" s="19"/>
      <c r="F30" s="30">
        <f>IF(AND(Unit_contrib_margin&gt;0,Total_fixed&gt;0),Total_fixed/Unit_contrib_margin,"")</f>
        <v>6.3473053892215567</v>
      </c>
      <c r="G30" s="18"/>
      <c r="H30" s="19"/>
      <c r="I30" s="19"/>
      <c r="J30" s="20"/>
    </row>
    <row r="31" spans="1:14" ht="20.65" x14ac:dyDescent="0.6">
      <c r="B31" s="18" t="s">
        <v>25</v>
      </c>
      <c r="C31" s="18"/>
      <c r="D31" s="19"/>
      <c r="E31" s="19"/>
      <c r="F31" s="20"/>
      <c r="G31" s="18"/>
      <c r="H31" s="19"/>
      <c r="I31" s="19"/>
      <c r="J31" s="20"/>
    </row>
    <row r="32" spans="1:14" ht="13.5" x14ac:dyDescent="0.35">
      <c r="B32" s="61" t="s">
        <v>32</v>
      </c>
      <c r="D32" s="23">
        <f>IF(Sales_volume_units,Sales_volume_units*0,0)</f>
        <v>0</v>
      </c>
      <c r="E32" s="23">
        <f>IF(Sales_volume_units,Sales_volume_units*0.1,0)</f>
        <v>1</v>
      </c>
      <c r="F32" s="23">
        <f>IF(Sales_volume_units,Sales_volume_units*0.2,0)</f>
        <v>2</v>
      </c>
      <c r="G32" s="23">
        <f>IF(Sales_volume_units,Sales_volume_units*0.3,0)</f>
        <v>3</v>
      </c>
      <c r="H32" s="23">
        <f>IF(Sales_volume_units,Sales_volume_units*0.4,0)</f>
        <v>4</v>
      </c>
      <c r="I32" s="23">
        <f>IF(Sales_volume_units,Sales_volume_units*0.5,0)</f>
        <v>5</v>
      </c>
      <c r="J32" s="23">
        <f>IF(Sales_volume_units,Sales_volume_units*0.6,0)</f>
        <v>6</v>
      </c>
      <c r="K32" s="23">
        <f>IF(Sales_volume_units,Sales_volume_units*0.7,0)</f>
        <v>7</v>
      </c>
      <c r="L32" s="23">
        <f>IF(Sales_volume_units,Sales_volume_units*0.8,0)</f>
        <v>8</v>
      </c>
      <c r="M32" s="23">
        <f>IF(Sales_volume_units,Sales_volume_units*0.9,0)</f>
        <v>9</v>
      </c>
      <c r="N32" s="23">
        <f>Sales_volume_units</f>
        <v>10</v>
      </c>
    </row>
    <row r="33" spans="2:14" ht="13.5" x14ac:dyDescent="0.35">
      <c r="B33" s="61" t="s">
        <v>20</v>
      </c>
      <c r="D33" s="24">
        <f t="shared" ref="D33:N33" si="0">Sales_price_unit</f>
        <v>400</v>
      </c>
      <c r="E33" s="24">
        <f t="shared" si="0"/>
        <v>400</v>
      </c>
      <c r="F33" s="24">
        <f t="shared" si="0"/>
        <v>400</v>
      </c>
      <c r="G33" s="24">
        <f t="shared" si="0"/>
        <v>400</v>
      </c>
      <c r="H33" s="24">
        <f t="shared" si="0"/>
        <v>400</v>
      </c>
      <c r="I33" s="24">
        <f t="shared" si="0"/>
        <v>400</v>
      </c>
      <c r="J33" s="24">
        <f t="shared" si="0"/>
        <v>400</v>
      </c>
      <c r="K33" s="24">
        <f t="shared" si="0"/>
        <v>400</v>
      </c>
      <c r="L33" s="24">
        <f t="shared" si="0"/>
        <v>400</v>
      </c>
      <c r="M33" s="24">
        <f t="shared" si="0"/>
        <v>400</v>
      </c>
      <c r="N33" s="24">
        <f t="shared" si="0"/>
        <v>400</v>
      </c>
    </row>
    <row r="34" spans="2:14" ht="13.5" x14ac:dyDescent="0.35">
      <c r="B34" s="61" t="s">
        <v>27</v>
      </c>
      <c r="D34" s="24">
        <f t="shared" ref="D34:N34" si="1">Total_fixed</f>
        <v>1060</v>
      </c>
      <c r="E34" s="24">
        <f t="shared" si="1"/>
        <v>1060</v>
      </c>
      <c r="F34" s="24">
        <f t="shared" si="1"/>
        <v>1060</v>
      </c>
      <c r="G34" s="24">
        <f t="shared" si="1"/>
        <v>1060</v>
      </c>
      <c r="H34" s="24">
        <f t="shared" si="1"/>
        <v>1060</v>
      </c>
      <c r="I34" s="24">
        <f t="shared" si="1"/>
        <v>1060</v>
      </c>
      <c r="J34" s="24">
        <f t="shared" si="1"/>
        <v>1060</v>
      </c>
      <c r="K34" s="24">
        <f t="shared" si="1"/>
        <v>1060</v>
      </c>
      <c r="L34" s="24">
        <f t="shared" si="1"/>
        <v>1060</v>
      </c>
      <c r="M34" s="24">
        <f t="shared" si="1"/>
        <v>1060</v>
      </c>
      <c r="N34" s="24">
        <f t="shared" si="1"/>
        <v>1060</v>
      </c>
    </row>
    <row r="35" spans="2:14" ht="13.5" x14ac:dyDescent="0.35">
      <c r="B35" s="62" t="s">
        <v>12</v>
      </c>
      <c r="C35" s="63"/>
      <c r="D35" s="24">
        <f t="shared" ref="D35:N35" si="2">Variable_Unit_Cost*D32</f>
        <v>0</v>
      </c>
      <c r="E35" s="24">
        <f t="shared" si="2"/>
        <v>233</v>
      </c>
      <c r="F35" s="24">
        <f t="shared" si="2"/>
        <v>466</v>
      </c>
      <c r="G35" s="24">
        <f t="shared" si="2"/>
        <v>699</v>
      </c>
      <c r="H35" s="24">
        <f t="shared" si="2"/>
        <v>932</v>
      </c>
      <c r="I35" s="24">
        <f t="shared" si="2"/>
        <v>1165</v>
      </c>
      <c r="J35" s="24">
        <f t="shared" si="2"/>
        <v>1398</v>
      </c>
      <c r="K35" s="24">
        <f t="shared" si="2"/>
        <v>1631</v>
      </c>
      <c r="L35" s="24">
        <f t="shared" si="2"/>
        <v>1864</v>
      </c>
      <c r="M35" s="24">
        <f t="shared" si="2"/>
        <v>2097</v>
      </c>
      <c r="N35" s="24">
        <f t="shared" si="2"/>
        <v>2330</v>
      </c>
    </row>
    <row r="36" spans="2:14" ht="13.5" x14ac:dyDescent="0.35">
      <c r="B36" s="62" t="s">
        <v>15</v>
      </c>
      <c r="C36" s="63"/>
      <c r="D36" s="24">
        <f t="shared" ref="D36:N36" si="3">SUM(D34:D35)</f>
        <v>1060</v>
      </c>
      <c r="E36" s="24">
        <f t="shared" si="3"/>
        <v>1293</v>
      </c>
      <c r="F36" s="24">
        <f t="shared" si="3"/>
        <v>1526</v>
      </c>
      <c r="G36" s="24">
        <f t="shared" si="3"/>
        <v>1759</v>
      </c>
      <c r="H36" s="24">
        <f t="shared" si="3"/>
        <v>1992</v>
      </c>
      <c r="I36" s="24">
        <f t="shared" si="3"/>
        <v>2225</v>
      </c>
      <c r="J36" s="24">
        <f t="shared" si="3"/>
        <v>2458</v>
      </c>
      <c r="K36" s="24">
        <f t="shared" si="3"/>
        <v>2691</v>
      </c>
      <c r="L36" s="24">
        <f t="shared" si="3"/>
        <v>2924</v>
      </c>
      <c r="M36" s="24">
        <f t="shared" si="3"/>
        <v>3157</v>
      </c>
      <c r="N36" s="24">
        <f t="shared" si="3"/>
        <v>3390</v>
      </c>
    </row>
    <row r="37" spans="2:14" ht="13.9" thickBot="1" x14ac:dyDescent="0.4">
      <c r="B37" s="61" t="s">
        <v>14</v>
      </c>
      <c r="D37" s="28">
        <f t="shared" ref="D37:N37" si="4">D33*D32</f>
        <v>0</v>
      </c>
      <c r="E37" s="28">
        <f t="shared" si="4"/>
        <v>400</v>
      </c>
      <c r="F37" s="28">
        <f t="shared" si="4"/>
        <v>800</v>
      </c>
      <c r="G37" s="28">
        <f t="shared" si="4"/>
        <v>1200</v>
      </c>
      <c r="H37" s="28">
        <f t="shared" si="4"/>
        <v>1600</v>
      </c>
      <c r="I37" s="28">
        <f t="shared" si="4"/>
        <v>2000</v>
      </c>
      <c r="J37" s="28">
        <f t="shared" si="4"/>
        <v>2400</v>
      </c>
      <c r="K37" s="28">
        <f t="shared" si="4"/>
        <v>2800</v>
      </c>
      <c r="L37" s="28">
        <f t="shared" si="4"/>
        <v>3200</v>
      </c>
      <c r="M37" s="28">
        <f t="shared" si="4"/>
        <v>3600</v>
      </c>
      <c r="N37" s="28">
        <f t="shared" si="4"/>
        <v>4000</v>
      </c>
    </row>
    <row r="38" spans="2:14" ht="13.5" x14ac:dyDescent="0.35">
      <c r="B38" s="62" t="s">
        <v>16</v>
      </c>
      <c r="C38" s="63"/>
      <c r="D38" s="29">
        <f t="shared" ref="D38:N38" si="5">D37-D36</f>
        <v>-1060</v>
      </c>
      <c r="E38" s="29">
        <f t="shared" si="5"/>
        <v>-893</v>
      </c>
      <c r="F38" s="29">
        <f t="shared" si="5"/>
        <v>-726</v>
      </c>
      <c r="G38" s="29">
        <f t="shared" si="5"/>
        <v>-559</v>
      </c>
      <c r="H38" s="29">
        <f t="shared" si="5"/>
        <v>-392</v>
      </c>
      <c r="I38" s="29">
        <f t="shared" si="5"/>
        <v>-225</v>
      </c>
      <c r="J38" s="29">
        <f t="shared" si="5"/>
        <v>-58</v>
      </c>
      <c r="K38" s="29">
        <f t="shared" si="5"/>
        <v>109</v>
      </c>
      <c r="L38" s="29">
        <f t="shared" si="5"/>
        <v>276</v>
      </c>
      <c r="M38" s="29">
        <f t="shared" si="5"/>
        <v>443</v>
      </c>
      <c r="N38" s="29">
        <f t="shared" si="5"/>
        <v>610</v>
      </c>
    </row>
  </sheetData>
  <sheetProtection algorithmName="SHA-512" hashValue="shVLKtTANhq+L0h7/e97jtkI7eW5My1GMkWwMvJbUesXlJl+utMZGMFhWc1S4MI6e+s9mOpkhQB7FR65GW5r8Q==" saltValue="E1Kd+qrJmtsIUTamah8hmQ==" spinCount="100000" sheet="1" selectLockedCells="1"/>
  <scenarios current="0" show="0" sqref="H30">
    <scenario name="Lower price" count="2" user="Sally Herigstad" comment="Created by SH on 2/18/2004">
      <inputCells r="F5" val="4" numFmtId="37"/>
      <inputCells r="F6" val="600" numFmtId="37"/>
    </scenario>
    <scenario name="Higher price" count="2" user="Sally Herigstad" comment="Created by SH on 2/18/2004">
      <inputCells r="F5" val="6" numFmtId="37"/>
      <inputCells r="F6" val="450" numFmtId="37"/>
    </scenario>
  </scenarios>
  <dataValidations count="3">
    <dataValidation type="decimal" allowBlank="1" showInputMessage="1" showErrorMessage="1" error="Please enter an amount between (10,000,000) and 10,000,000." sqref="F5:F6 F21:F23 F10:F13" xr:uid="{00000000-0002-0000-0300-000000000000}">
      <formula1>-10000000</formula1>
      <formula2>10000000</formula2>
    </dataValidation>
    <dataValidation allowBlank="1" showInputMessage="1" showErrorMessage="1" error="Please enter an amount between -10,000,000 and 10,000,000." sqref="F30 G15:G19 G5:G7 H4 H2 F14:F18 G42:G65536 G24 F25 G26" xr:uid="{00000000-0002-0000-0300-000001000000}"/>
    <dataValidation type="decimal" allowBlank="1" showInputMessage="1" showErrorMessage="1" error="Please enter an amount between -10,000,000 and 10,000,000." sqref="F31 F19:F20 F41:F65536 G4 G2 G25 F24 G27 F26 D35:N35 H42:H65536 J30:J31 G20 F8:F9 G8:G13" xr:uid="{00000000-0002-0000-0300-000002000000}">
      <formula1>-10000000</formula1>
      <formula2>10000000</formula2>
    </dataValidation>
  </dataValidations>
  <printOptions horizontalCentered="1"/>
  <pageMargins left="0.65" right="0.65" top="0.8" bottom="0.8" header="0" footer="0"/>
  <pageSetup scale="73"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B4"/>
  <sheetViews>
    <sheetView showRowColHeaders="0" workbookViewId="0"/>
  </sheetViews>
  <sheetFormatPr defaultRowHeight="12.75" x14ac:dyDescent="0.35"/>
  <sheetData>
    <row r="1" spans="1:2" x14ac:dyDescent="0.35">
      <c r="A1" t="s">
        <v>0</v>
      </c>
      <c r="B1" t="b">
        <v>0</v>
      </c>
    </row>
    <row r="2" spans="1:2" x14ac:dyDescent="0.35">
      <c r="A2" t="s">
        <v>1</v>
      </c>
      <c r="B2" t="b">
        <v>0</v>
      </c>
    </row>
    <row r="3" spans="1:2" x14ac:dyDescent="0.35">
      <c r="A3" t="s">
        <v>2</v>
      </c>
      <c r="B3" t="s">
        <v>4</v>
      </c>
    </row>
    <row r="4" spans="1:2" x14ac:dyDescent="0.35">
      <c r="A4" t="s">
        <v>3</v>
      </c>
      <c r="B4">
        <v>1</v>
      </c>
    </row>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32</vt:i4>
      </vt:variant>
    </vt:vector>
  </HeadingPairs>
  <TitlesOfParts>
    <vt:vector size="36" baseType="lpstr">
      <vt:lpstr>Breakeven Analysis Data</vt:lpstr>
      <vt:lpstr>Break Even Chart</vt:lpstr>
      <vt:lpstr>Tables for Graphs</vt:lpstr>
      <vt:lpstr>Instructions</vt:lpstr>
      <vt:lpstr>Instructions!Breakeven_point</vt:lpstr>
      <vt:lpstr>Breakeven_point</vt:lpstr>
      <vt:lpstr>Instructions!Company_name</vt:lpstr>
      <vt:lpstr>Company_name</vt:lpstr>
      <vt:lpstr>Instructions!Fixed_costs</vt:lpstr>
      <vt:lpstr>Fixed_costs</vt:lpstr>
      <vt:lpstr>Instructions!Gross_margin</vt:lpstr>
      <vt:lpstr>Gross_margin</vt:lpstr>
      <vt:lpstr>Instructions!Net_profit</vt:lpstr>
      <vt:lpstr>Net_profit</vt:lpstr>
      <vt:lpstr>'Break Even Chart'!Print_Area</vt:lpstr>
      <vt:lpstr>'Breakeven Analysis Data'!Print_Area</vt:lpstr>
      <vt:lpstr>Instructions!Sales_price_unit</vt:lpstr>
      <vt:lpstr>Sales_price_unit</vt:lpstr>
      <vt:lpstr>Instructions!Sales_volume_units</vt:lpstr>
      <vt:lpstr>Sales_volume_units</vt:lpstr>
      <vt:lpstr>Instructions!TemplatePrintArea</vt:lpstr>
      <vt:lpstr>TemplatePrintArea</vt:lpstr>
      <vt:lpstr>Instructions!Total_fixed</vt:lpstr>
      <vt:lpstr>Total_fixed</vt:lpstr>
      <vt:lpstr>Instructions!Total_Sales</vt:lpstr>
      <vt:lpstr>Total_Sales</vt:lpstr>
      <vt:lpstr>Instructions!Total_variable</vt:lpstr>
      <vt:lpstr>Total_variable</vt:lpstr>
      <vt:lpstr>Instructions!Unit_contrib_margin</vt:lpstr>
      <vt:lpstr>Unit_contrib_margin</vt:lpstr>
      <vt:lpstr>Instructions!Variable_cost_unit</vt:lpstr>
      <vt:lpstr>Variable_cost_unit</vt:lpstr>
      <vt:lpstr>Instructions!Variable_costs_unit</vt:lpstr>
      <vt:lpstr>Variable_costs_unit</vt:lpstr>
      <vt:lpstr>Instructions!Variable_Unit_Cost</vt:lpstr>
      <vt:lpstr>Variable_Unit_Cost</vt:lpstr>
    </vt:vector>
  </TitlesOfParts>
  <Manager/>
  <Company>TemplateZone by KMT Software,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dc:creator>
  <cp:keywords/>
  <dc:description/>
  <cp:lastModifiedBy>servi</cp:lastModifiedBy>
  <cp:lastPrinted>2021-04-12T00:15:53Z</cp:lastPrinted>
  <dcterms:created xsi:type="dcterms:W3CDTF">1997-03-01T10:49:21Z</dcterms:created>
  <dcterms:modified xsi:type="dcterms:W3CDTF">2021-04-12T00:40:40Z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TC011165121033</vt:lpwstr>
  </property>
</Properties>
</file>